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media/image180.jpg" ContentType="image/png"/>
  <Override PartName="/xl/drawings/drawing7.xml" ContentType="application/vnd.openxmlformats-officedocument.drawing+xml"/>
  <Override PartName="/xl/comments2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3.xml" ContentType="application/vnd.openxmlformats-officedocument.spreadsheetml.comments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saveExternalLinkValues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8B0E3C6-198D-4320-9A80-ADDFFFBADDA2}" xr6:coauthVersionLast="47" xr6:coauthVersionMax="47" xr10:uidLastSave="{00000000-0000-0000-0000-000000000000}"/>
  <workbookProtection workbookAlgorithmName="SHA-512" workbookHashValue="3lvwE7in/TrDEk8R9Kj22DNIYEEUwdhUnOFKiAwSthtPIrM71kWXh5S+cVHKz+pJEZKQxC2ii7b/dsX77dkYCg==" workbookSaltValue="86ZgAYewtKlH6p/q5UwhLg==" workbookSpinCount="100000" lockStructure="1"/>
  <bookViews>
    <workbookView xWindow="-120" yWindow="-120" windowWidth="29040" windowHeight="15840" tabRatio="889" xr2:uid="{00000000-000D-0000-FFFF-FFFF00000000}"/>
  </bookViews>
  <sheets>
    <sheet name="Заземлення" sheetId="10" r:id="rId1"/>
    <sheet name="Тримачі для Блискавкозахисту" sheetId="11" r:id="rId2"/>
    <sheet name="Затискачі для Блискавкозахисту" sheetId="12" r:id="rId3"/>
    <sheet name="Блискавкоприймачі" sheetId="13" r:id="rId4"/>
    <sheet name="Активний Блискавкозахист" sheetId="14" r:id="rId5"/>
    <sheet name="ПЗІП" sheetId="7" r:id="rId6"/>
    <sheet name="Супутні товари" sheetId="2" r:id="rId7"/>
    <sheet name="Прайс" sheetId="1" state="hidden" r:id="rId8"/>
    <sheet name="Елементи Кріплення СІП" sheetId="8" state="hidden" r:id="rId9"/>
    <sheet name="Замовлення" sheetId="6" r:id="rId10"/>
    <sheet name="Прайс повний" sheetId="4" state="hidden" r:id="rId11"/>
  </sheets>
  <definedNames>
    <definedName name="_xlnm._FilterDatabase" localSheetId="10" hidden="1">'Прайс повний'!$A$4:$L$4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6" i="4" l="1"/>
  <c r="K57" i="4"/>
  <c r="K58" i="4"/>
  <c r="K59" i="4"/>
  <c r="K60" i="4"/>
  <c r="K61" i="4"/>
  <c r="K62" i="4"/>
  <c r="K63" i="4"/>
  <c r="K64" i="4"/>
  <c r="K65" i="4"/>
  <c r="K55" i="4"/>
  <c r="K49" i="4"/>
  <c r="K50" i="4"/>
  <c r="K51" i="4"/>
  <c r="K52" i="4"/>
  <c r="K53" i="4"/>
  <c r="L53" i="4" s="1"/>
  <c r="K54" i="4"/>
  <c r="K44" i="4"/>
  <c r="K45" i="4"/>
  <c r="K46" i="4"/>
  <c r="K47" i="4"/>
  <c r="K48" i="4"/>
  <c r="B52" i="11"/>
  <c r="B53" i="11"/>
  <c r="C52" i="11"/>
  <c r="C53" i="11"/>
  <c r="D52" i="11"/>
  <c r="D53" i="11"/>
  <c r="E52" i="11"/>
  <c r="E53" i="11"/>
  <c r="H52" i="11"/>
  <c r="H53" i="11"/>
  <c r="I48" i="11"/>
  <c r="H47" i="11"/>
  <c r="H48" i="11"/>
  <c r="B47" i="11"/>
  <c r="B48" i="11"/>
  <c r="C47" i="11"/>
  <c r="C48" i="11"/>
  <c r="E47" i="11"/>
  <c r="E48" i="11"/>
  <c r="D47" i="11"/>
  <c r="D48" i="11"/>
  <c r="K43" i="4"/>
  <c r="D53" i="4"/>
  <c r="D54" i="4"/>
  <c r="D48" i="4"/>
  <c r="D49" i="4"/>
  <c r="I37" i="11"/>
  <c r="H37" i="11"/>
  <c r="H38" i="11"/>
  <c r="I42" i="11"/>
  <c r="H42" i="11"/>
  <c r="H43" i="11"/>
  <c r="E42" i="11"/>
  <c r="E43" i="11"/>
  <c r="B42" i="11"/>
  <c r="B43" i="11"/>
  <c r="C42" i="11"/>
  <c r="C43" i="11"/>
  <c r="D42" i="11"/>
  <c r="D43" i="11"/>
  <c r="D44" i="4"/>
  <c r="D43" i="4"/>
  <c r="B37" i="11"/>
  <c r="B38" i="11"/>
  <c r="C37" i="11"/>
  <c r="C38" i="11"/>
  <c r="E38" i="11"/>
  <c r="E37" i="11"/>
  <c r="D38" i="11"/>
  <c r="D37" i="11"/>
  <c r="K38" i="4"/>
  <c r="K39" i="4"/>
  <c r="J38" i="4"/>
  <c r="J39" i="4"/>
  <c r="I38" i="11" s="1"/>
  <c r="J53" i="4"/>
  <c r="I52" i="11" s="1"/>
  <c r="J54" i="4"/>
  <c r="I53" i="11" s="1"/>
  <c r="J48" i="4"/>
  <c r="I47" i="11" s="1"/>
  <c r="J49" i="4"/>
  <c r="J43" i="4"/>
  <c r="J44" i="4"/>
  <c r="I43" i="11" s="1"/>
  <c r="D39" i="4"/>
  <c r="D38" i="4"/>
  <c r="H45" i="13"/>
  <c r="H46" i="13"/>
  <c r="B46" i="13"/>
  <c r="C46" i="13"/>
  <c r="D46" i="13"/>
  <c r="D204" i="4"/>
  <c r="D203" i="4"/>
  <c r="B45" i="13"/>
  <c r="C45" i="13"/>
  <c r="F45" i="13"/>
  <c r="D45" i="13"/>
  <c r="K204" i="4"/>
  <c r="K203" i="4"/>
  <c r="J204" i="4"/>
  <c r="J203" i="4"/>
  <c r="I45" i="13" s="1"/>
  <c r="L49" i="4" l="1"/>
  <c r="L38" i="4"/>
  <c r="L44" i="4"/>
  <c r="L54" i="4"/>
  <c r="L48" i="4"/>
  <c r="L39" i="4"/>
  <c r="L43" i="4"/>
  <c r="L204" i="4"/>
  <c r="L203" i="4"/>
  <c r="I46" i="13"/>
  <c r="K320" i="4" l="1"/>
  <c r="I1" i="4"/>
  <c r="G1" i="2"/>
  <c r="G1" i="7"/>
  <c r="G1" i="14"/>
  <c r="G1" i="11"/>
  <c r="G1" i="12"/>
  <c r="G1" i="13"/>
  <c r="D29" i="10" l="1"/>
  <c r="K342" i="4" l="1"/>
  <c r="K343" i="4"/>
  <c r="K341" i="4"/>
  <c r="C128" i="11"/>
  <c r="C129" i="11"/>
  <c r="C127" i="11"/>
  <c r="E128" i="11"/>
  <c r="E129" i="11"/>
  <c r="E127" i="11"/>
  <c r="F128" i="11"/>
  <c r="F129" i="11"/>
  <c r="F127" i="11"/>
  <c r="D129" i="11"/>
  <c r="D128" i="11"/>
  <c r="D127" i="11"/>
  <c r="H129" i="11"/>
  <c r="H128" i="11"/>
  <c r="H127" i="11"/>
  <c r="F73" i="10" l="1"/>
  <c r="F72" i="10"/>
  <c r="F71" i="10"/>
  <c r="H59" i="10"/>
  <c r="C16" i="12" l="1"/>
  <c r="H14" i="12"/>
  <c r="F14" i="12"/>
  <c r="D14" i="12"/>
  <c r="D15" i="12"/>
  <c r="C15" i="12"/>
  <c r="B15" i="12"/>
  <c r="D127" i="4"/>
  <c r="E15" i="12" s="1"/>
  <c r="M451" i="4"/>
  <c r="J451" i="4" s="1"/>
  <c r="I15" i="12" s="1"/>
  <c r="H15" i="12"/>
  <c r="F15" i="12"/>
  <c r="K126" i="4"/>
  <c r="J126" i="4"/>
  <c r="D126" i="4"/>
  <c r="M379" i="4"/>
  <c r="J385" i="4" s="1"/>
  <c r="L126" i="4" l="1"/>
  <c r="I14" i="12"/>
  <c r="J379" i="4"/>
  <c r="J380" i="4"/>
  <c r="J381" i="4"/>
  <c r="J382" i="4"/>
  <c r="J383" i="4"/>
  <c r="J384" i="4"/>
  <c r="M387" i="4"/>
  <c r="J426" i="4" s="1"/>
  <c r="M263" i="4"/>
  <c r="J279" i="4" s="1"/>
  <c r="I22" i="14" s="1"/>
  <c r="K276" i="4"/>
  <c r="K277" i="4"/>
  <c r="K278" i="4"/>
  <c r="K279" i="4"/>
  <c r="K280" i="4"/>
  <c r="K275" i="4"/>
  <c r="K264" i="4"/>
  <c r="K265" i="4"/>
  <c r="K266" i="4"/>
  <c r="K267" i="4"/>
  <c r="K268" i="4"/>
  <c r="K269" i="4"/>
  <c r="K270" i="4"/>
  <c r="K271" i="4"/>
  <c r="K272" i="4"/>
  <c r="K273" i="4"/>
  <c r="K263" i="4"/>
  <c r="H19" i="14"/>
  <c r="H20" i="14"/>
  <c r="H21" i="14"/>
  <c r="H22" i="14"/>
  <c r="H23" i="14"/>
  <c r="H18" i="14"/>
  <c r="C19" i="14"/>
  <c r="C20" i="14"/>
  <c r="C21" i="14"/>
  <c r="C22" i="14"/>
  <c r="C23" i="14"/>
  <c r="C18" i="14"/>
  <c r="F18" i="14"/>
  <c r="D19" i="14"/>
  <c r="D20" i="14"/>
  <c r="D21" i="14"/>
  <c r="D22" i="14"/>
  <c r="D23" i="14"/>
  <c r="D18" i="14"/>
  <c r="M164" i="4"/>
  <c r="J261" i="4" s="1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33" i="4"/>
  <c r="K222" i="4"/>
  <c r="K223" i="4"/>
  <c r="K224" i="4"/>
  <c r="K225" i="4"/>
  <c r="K226" i="4"/>
  <c r="K227" i="4"/>
  <c r="K228" i="4"/>
  <c r="K229" i="4"/>
  <c r="K230" i="4"/>
  <c r="K231" i="4"/>
  <c r="K211" i="4"/>
  <c r="K212" i="4"/>
  <c r="K213" i="4"/>
  <c r="K214" i="4"/>
  <c r="K215" i="4"/>
  <c r="K216" i="4"/>
  <c r="K217" i="4"/>
  <c r="K218" i="4"/>
  <c r="K219" i="4"/>
  <c r="K220" i="4"/>
  <c r="K221" i="4"/>
  <c r="K205" i="4"/>
  <c r="K206" i="4"/>
  <c r="K207" i="4"/>
  <c r="K208" i="4"/>
  <c r="K209" i="4"/>
  <c r="K210" i="4"/>
  <c r="K199" i="4"/>
  <c r="K200" i="4"/>
  <c r="K201" i="4"/>
  <c r="K202" i="4"/>
  <c r="K192" i="4"/>
  <c r="K193" i="4"/>
  <c r="K194" i="4"/>
  <c r="K195" i="4"/>
  <c r="K196" i="4"/>
  <c r="K197" i="4"/>
  <c r="K198" i="4"/>
  <c r="K191" i="4"/>
  <c r="K181" i="4"/>
  <c r="K182" i="4"/>
  <c r="K183" i="4"/>
  <c r="K184" i="4"/>
  <c r="K185" i="4"/>
  <c r="K186" i="4"/>
  <c r="K187" i="4"/>
  <c r="K188" i="4"/>
  <c r="K189" i="4"/>
  <c r="K190" i="4"/>
  <c r="K180" i="4"/>
  <c r="K176" i="4"/>
  <c r="K177" i="4"/>
  <c r="K175" i="4"/>
  <c r="K165" i="4"/>
  <c r="K166" i="4"/>
  <c r="K167" i="4"/>
  <c r="K168" i="4"/>
  <c r="K169" i="4"/>
  <c r="K170" i="4"/>
  <c r="K171" i="4"/>
  <c r="K172" i="4"/>
  <c r="K164" i="4"/>
  <c r="H44" i="13"/>
  <c r="F52" i="13"/>
  <c r="J164" i="4" l="1"/>
  <c r="J240" i="4"/>
  <c r="J195" i="4"/>
  <c r="J166" i="4"/>
  <c r="J181" i="4"/>
  <c r="J197" i="4"/>
  <c r="J210" i="4"/>
  <c r="J226" i="4"/>
  <c r="J243" i="4"/>
  <c r="J177" i="4"/>
  <c r="J180" i="4"/>
  <c r="J168" i="4"/>
  <c r="J183" i="4"/>
  <c r="J198" i="4"/>
  <c r="J213" i="4"/>
  <c r="J229" i="4"/>
  <c r="J246" i="4"/>
  <c r="J193" i="4"/>
  <c r="J165" i="4"/>
  <c r="J224" i="4"/>
  <c r="J169" i="4"/>
  <c r="J185" i="4"/>
  <c r="J199" i="4"/>
  <c r="J215" i="4"/>
  <c r="J231" i="4"/>
  <c r="J248" i="4"/>
  <c r="J207" i="4"/>
  <c r="J241" i="4"/>
  <c r="J171" i="4"/>
  <c r="J186" i="4"/>
  <c r="J200" i="4"/>
  <c r="J216" i="4"/>
  <c r="J233" i="4"/>
  <c r="J249" i="4"/>
  <c r="J223" i="4"/>
  <c r="J208" i="4"/>
  <c r="J175" i="4"/>
  <c r="J191" i="4"/>
  <c r="J201" i="4"/>
  <c r="J218" i="4"/>
  <c r="J235" i="4"/>
  <c r="J251" i="4"/>
  <c r="J176" i="4"/>
  <c r="J192" i="4"/>
  <c r="J205" i="4"/>
  <c r="J221" i="4"/>
  <c r="J238" i="4"/>
  <c r="J254" i="4"/>
  <c r="J269" i="4"/>
  <c r="J270" i="4"/>
  <c r="J263" i="4"/>
  <c r="J271" i="4"/>
  <c r="J280" i="4"/>
  <c r="I23" i="14" s="1"/>
  <c r="J264" i="4"/>
  <c r="J272" i="4"/>
  <c r="J278" i="4"/>
  <c r="I21" i="14" s="1"/>
  <c r="J265" i="4"/>
  <c r="J273" i="4"/>
  <c r="J266" i="4"/>
  <c r="J275" i="4"/>
  <c r="I18" i="14" s="1"/>
  <c r="J276" i="4"/>
  <c r="I19" i="14" s="1"/>
  <c r="J267" i="4"/>
  <c r="J268" i="4"/>
  <c r="J277" i="4"/>
  <c r="I20" i="14" s="1"/>
  <c r="J421" i="4"/>
  <c r="J422" i="4"/>
  <c r="J394" i="4"/>
  <c r="J419" i="4"/>
  <c r="J395" i="4"/>
  <c r="J403" i="4"/>
  <c r="J411" i="4"/>
  <c r="J388" i="4"/>
  <c r="J396" i="4"/>
  <c r="J404" i="4"/>
  <c r="J413" i="4"/>
  <c r="J389" i="4"/>
  <c r="J397" i="4"/>
  <c r="J405" i="4"/>
  <c r="J414" i="4"/>
  <c r="J390" i="4"/>
  <c r="J398" i="4"/>
  <c r="J406" i="4"/>
  <c r="J415" i="4"/>
  <c r="J423" i="4"/>
  <c r="J424" i="4"/>
  <c r="J425" i="4"/>
  <c r="J402" i="4"/>
  <c r="J410" i="4"/>
  <c r="J387" i="4"/>
  <c r="J420" i="4"/>
  <c r="J391" i="4"/>
  <c r="J399" i="4"/>
  <c r="J407" i="4"/>
  <c r="J416" i="4"/>
  <c r="J392" i="4"/>
  <c r="J400" i="4"/>
  <c r="J408" i="4"/>
  <c r="J417" i="4"/>
  <c r="J393" i="4"/>
  <c r="J401" i="4"/>
  <c r="J409" i="4"/>
  <c r="J418" i="4"/>
  <c r="J172" i="4"/>
  <c r="J184" i="4"/>
  <c r="J196" i="4"/>
  <c r="J206" i="4"/>
  <c r="J214" i="4"/>
  <c r="J222" i="4"/>
  <c r="J230" i="4"/>
  <c r="J239" i="4"/>
  <c r="J247" i="4"/>
  <c r="J255" i="4"/>
  <c r="J256" i="4"/>
  <c r="J257" i="4"/>
  <c r="J209" i="4"/>
  <c r="J217" i="4"/>
  <c r="J225" i="4"/>
  <c r="J234" i="4"/>
  <c r="J242" i="4"/>
  <c r="J250" i="4"/>
  <c r="J258" i="4"/>
  <c r="J259" i="4"/>
  <c r="J211" i="4"/>
  <c r="J219" i="4"/>
  <c r="J227" i="4"/>
  <c r="J236" i="4"/>
  <c r="J244" i="4"/>
  <c r="J252" i="4"/>
  <c r="J260" i="4"/>
  <c r="J170" i="4"/>
  <c r="J182" i="4"/>
  <c r="J194" i="4"/>
  <c r="J202" i="4"/>
  <c r="J212" i="4"/>
  <c r="J220" i="4"/>
  <c r="J228" i="4"/>
  <c r="J237" i="4"/>
  <c r="J245" i="4"/>
  <c r="J253" i="4"/>
  <c r="K153" i="4" l="1"/>
  <c r="K154" i="4"/>
  <c r="K155" i="4"/>
  <c r="K156" i="4"/>
  <c r="K157" i="4"/>
  <c r="K158" i="4"/>
  <c r="K159" i="4"/>
  <c r="K160" i="4"/>
  <c r="K161" i="4"/>
  <c r="K162" i="4"/>
  <c r="K152" i="4"/>
  <c r="K146" i="4"/>
  <c r="K145" i="4"/>
  <c r="K144" i="4"/>
  <c r="K137" i="4"/>
  <c r="K136" i="4"/>
  <c r="K135" i="4"/>
  <c r="E29" i="12"/>
  <c r="E30" i="12"/>
  <c r="E31" i="12"/>
  <c r="E7" i="12"/>
  <c r="H6" i="12"/>
  <c r="H7" i="12"/>
  <c r="H8" i="12"/>
  <c r="H9" i="12"/>
  <c r="H10" i="12"/>
  <c r="H11" i="12"/>
  <c r="H12" i="12"/>
  <c r="H13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32" i="12"/>
  <c r="H33" i="12"/>
  <c r="H34" i="12"/>
  <c r="H35" i="12"/>
  <c r="H36" i="12"/>
  <c r="H37" i="12"/>
  <c r="H38" i="12"/>
  <c r="H39" i="12"/>
  <c r="H40" i="12"/>
  <c r="H41" i="12"/>
  <c r="D40" i="12"/>
  <c r="D41" i="12"/>
  <c r="D38" i="12"/>
  <c r="D39" i="12"/>
  <c r="D35" i="12"/>
  <c r="D36" i="12"/>
  <c r="D37" i="12"/>
  <c r="J146" i="4"/>
  <c r="D146" i="4"/>
  <c r="J145" i="4"/>
  <c r="D145" i="4"/>
  <c r="J144" i="4"/>
  <c r="D144" i="4"/>
  <c r="D33" i="12"/>
  <c r="D34" i="12"/>
  <c r="D32" i="12"/>
  <c r="D29" i="12"/>
  <c r="D30" i="12"/>
  <c r="D31" i="12"/>
  <c r="D27" i="12"/>
  <c r="D28" i="12"/>
  <c r="D26" i="12"/>
  <c r="D25" i="12"/>
  <c r="F24" i="12"/>
  <c r="D24" i="12"/>
  <c r="D20" i="12"/>
  <c r="D21" i="12"/>
  <c r="D22" i="12"/>
  <c r="D23" i="12"/>
  <c r="D17" i="12"/>
  <c r="D18" i="12"/>
  <c r="D19" i="12"/>
  <c r="D16" i="12"/>
  <c r="D11" i="12"/>
  <c r="D12" i="12"/>
  <c r="D13" i="12"/>
  <c r="D7" i="12"/>
  <c r="D8" i="12"/>
  <c r="D9" i="12"/>
  <c r="D10" i="12"/>
  <c r="D6" i="12"/>
  <c r="K147" i="4"/>
  <c r="K148" i="4"/>
  <c r="K149" i="4"/>
  <c r="K150" i="4"/>
  <c r="K118" i="4"/>
  <c r="K119" i="4"/>
  <c r="K120" i="4"/>
  <c r="K121" i="4"/>
  <c r="K122" i="4"/>
  <c r="K123" i="4"/>
  <c r="K124" i="4"/>
  <c r="K125" i="4"/>
  <c r="K127" i="4"/>
  <c r="K128" i="4"/>
  <c r="K129" i="4"/>
  <c r="K130" i="4"/>
  <c r="K131" i="4"/>
  <c r="K132" i="4"/>
  <c r="K133" i="4"/>
  <c r="K134" i="4"/>
  <c r="K138" i="4"/>
  <c r="K139" i="4"/>
  <c r="K140" i="4"/>
  <c r="K141" i="4"/>
  <c r="K142" i="4"/>
  <c r="K143" i="4"/>
  <c r="M118" i="4"/>
  <c r="H49" i="12"/>
  <c r="H50" i="12"/>
  <c r="E50" i="12"/>
  <c r="F50" i="12"/>
  <c r="F49" i="12"/>
  <c r="D50" i="12"/>
  <c r="B49" i="12"/>
  <c r="B50" i="12"/>
  <c r="C49" i="12"/>
  <c r="C50" i="12"/>
  <c r="E49" i="12"/>
  <c r="D49" i="12"/>
  <c r="D159" i="4"/>
  <c r="F11" i="12"/>
  <c r="F12" i="12"/>
  <c r="F13" i="12"/>
  <c r="F9" i="12"/>
  <c r="F10" i="12"/>
  <c r="F7" i="12"/>
  <c r="F8" i="12"/>
  <c r="F6" i="12"/>
  <c r="F43" i="12"/>
  <c r="F44" i="12"/>
  <c r="F45" i="12"/>
  <c r="F46" i="12"/>
  <c r="F47" i="12"/>
  <c r="F48" i="12"/>
  <c r="B44" i="12"/>
  <c r="B45" i="12"/>
  <c r="B46" i="12"/>
  <c r="B47" i="12"/>
  <c r="B48" i="12"/>
  <c r="B43" i="12"/>
  <c r="C46" i="12"/>
  <c r="C47" i="12"/>
  <c r="C48" i="12"/>
  <c r="C43" i="12"/>
  <c r="C44" i="12"/>
  <c r="C45" i="12"/>
  <c r="H47" i="12"/>
  <c r="H48" i="12"/>
  <c r="H46" i="12"/>
  <c r="E47" i="12"/>
  <c r="E48" i="12"/>
  <c r="E43" i="12"/>
  <c r="E44" i="12"/>
  <c r="E45" i="12"/>
  <c r="D47" i="12"/>
  <c r="D48" i="12"/>
  <c r="E46" i="12"/>
  <c r="D46" i="12"/>
  <c r="K116" i="4"/>
  <c r="K115" i="4"/>
  <c r="K114" i="4"/>
  <c r="K111" i="4"/>
  <c r="K112" i="4"/>
  <c r="K113" i="4"/>
  <c r="K110" i="4"/>
  <c r="K108" i="4"/>
  <c r="K106" i="4"/>
  <c r="K105" i="4"/>
  <c r="K103" i="4"/>
  <c r="K104" i="4"/>
  <c r="K102" i="4"/>
  <c r="K100" i="4"/>
  <c r="K99" i="4"/>
  <c r="K89" i="4"/>
  <c r="K90" i="4"/>
  <c r="K91" i="4"/>
  <c r="K92" i="4"/>
  <c r="K93" i="4"/>
  <c r="K94" i="4"/>
  <c r="K88" i="4"/>
  <c r="K83" i="4"/>
  <c r="K81" i="4"/>
  <c r="K82" i="4"/>
  <c r="K84" i="4"/>
  <c r="K85" i="4"/>
  <c r="K86" i="4"/>
  <c r="K80" i="4"/>
  <c r="K76" i="4"/>
  <c r="K77" i="4"/>
  <c r="K78" i="4"/>
  <c r="K79" i="4"/>
  <c r="K75" i="4"/>
  <c r="K71" i="4"/>
  <c r="K72" i="4"/>
  <c r="K73" i="4"/>
  <c r="K74" i="4"/>
  <c r="K70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40" i="4"/>
  <c r="K41" i="4"/>
  <c r="K42" i="4"/>
  <c r="K6" i="4"/>
  <c r="K346" i="4"/>
  <c r="K347" i="4"/>
  <c r="K348" i="4"/>
  <c r="K349" i="4"/>
  <c r="K350" i="4"/>
  <c r="K351" i="4"/>
  <c r="K352" i="4"/>
  <c r="K353" i="4"/>
  <c r="K354" i="4"/>
  <c r="K355" i="4"/>
  <c r="K356" i="4"/>
  <c r="K345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K333" i="4"/>
  <c r="K334" i="4"/>
  <c r="K335" i="4"/>
  <c r="K336" i="4"/>
  <c r="K337" i="4"/>
  <c r="K338" i="4"/>
  <c r="K339" i="4"/>
  <c r="K319" i="4"/>
  <c r="K310" i="4"/>
  <c r="K311" i="4"/>
  <c r="K312" i="4"/>
  <c r="K313" i="4"/>
  <c r="K314" i="4"/>
  <c r="K315" i="4"/>
  <c r="K316" i="4"/>
  <c r="K317" i="4"/>
  <c r="K309" i="4"/>
  <c r="K301" i="4"/>
  <c r="K302" i="4"/>
  <c r="K303" i="4"/>
  <c r="K304" i="4"/>
  <c r="K305" i="4"/>
  <c r="K306" i="4"/>
  <c r="K307" i="4"/>
  <c r="K308" i="4"/>
  <c r="K318" i="4"/>
  <c r="K344" i="4"/>
  <c r="K358" i="4"/>
  <c r="K359" i="4"/>
  <c r="K360" i="4"/>
  <c r="K361" i="4"/>
  <c r="K362" i="4"/>
  <c r="K363" i="4"/>
  <c r="K364" i="4"/>
  <c r="K365" i="4"/>
  <c r="K366" i="4"/>
  <c r="K367" i="4"/>
  <c r="K368" i="4"/>
  <c r="K369" i="4"/>
  <c r="K370" i="4"/>
  <c r="K371" i="4"/>
  <c r="K372" i="4"/>
  <c r="K373" i="4"/>
  <c r="K374" i="4"/>
  <c r="K375" i="4"/>
  <c r="K376" i="4"/>
  <c r="K377" i="4"/>
  <c r="K379" i="4"/>
  <c r="K380" i="4"/>
  <c r="K381" i="4"/>
  <c r="K382" i="4"/>
  <c r="K383" i="4"/>
  <c r="K384" i="4"/>
  <c r="K385" i="4"/>
  <c r="K300" i="4"/>
  <c r="K292" i="4"/>
  <c r="K293" i="4"/>
  <c r="K294" i="4"/>
  <c r="K295" i="4"/>
  <c r="K296" i="4"/>
  <c r="K297" i="4"/>
  <c r="K298" i="4"/>
  <c r="K299" i="4"/>
  <c r="K291" i="4"/>
  <c r="K283" i="4"/>
  <c r="K284" i="4"/>
  <c r="K285" i="4"/>
  <c r="K286" i="4"/>
  <c r="K287" i="4"/>
  <c r="K288" i="4"/>
  <c r="K289" i="4"/>
  <c r="K290" i="4"/>
  <c r="K282" i="4"/>
  <c r="J347" i="4"/>
  <c r="J152" i="4" l="1"/>
  <c r="J149" i="4"/>
  <c r="J127" i="4"/>
  <c r="J119" i="4"/>
  <c r="J147" i="4"/>
  <c r="L144" i="4"/>
  <c r="L145" i="4"/>
  <c r="J156" i="4"/>
  <c r="J128" i="4"/>
  <c r="J136" i="4"/>
  <c r="L146" i="4"/>
  <c r="J124" i="4"/>
  <c r="J133" i="4"/>
  <c r="J141" i="4"/>
  <c r="J153" i="4"/>
  <c r="J154" i="4"/>
  <c r="J125" i="4"/>
  <c r="J134" i="4"/>
  <c r="J142" i="4"/>
  <c r="J118" i="4"/>
  <c r="J135" i="4"/>
  <c r="J143" i="4"/>
  <c r="J155" i="4"/>
  <c r="J120" i="4"/>
  <c r="J129" i="4"/>
  <c r="J137" i="4"/>
  <c r="J148" i="4"/>
  <c r="J157" i="4"/>
  <c r="J121" i="4"/>
  <c r="J130" i="4"/>
  <c r="J138" i="4"/>
  <c r="J158" i="4"/>
  <c r="I49" i="12" s="1"/>
  <c r="J122" i="4"/>
  <c r="J131" i="4"/>
  <c r="J139" i="4"/>
  <c r="J150" i="4"/>
  <c r="J159" i="4"/>
  <c r="I50" i="12" s="1"/>
  <c r="J123" i="4"/>
  <c r="J132" i="4"/>
  <c r="J140" i="4"/>
  <c r="M6" i="4"/>
  <c r="H16" i="14"/>
  <c r="G16" i="14"/>
  <c r="F16" i="14"/>
  <c r="E16" i="14"/>
  <c r="D16" i="14"/>
  <c r="B16" i="14"/>
  <c r="H15" i="14"/>
  <c r="G15" i="14"/>
  <c r="F15" i="14"/>
  <c r="E15" i="14"/>
  <c r="D15" i="14"/>
  <c r="B15" i="14"/>
  <c r="H14" i="14"/>
  <c r="G14" i="14"/>
  <c r="F14" i="14"/>
  <c r="D14" i="14"/>
  <c r="C14" i="14"/>
  <c r="B14" i="14"/>
  <c r="H13" i="14"/>
  <c r="G13" i="14"/>
  <c r="F13" i="14"/>
  <c r="D13" i="14"/>
  <c r="C13" i="14"/>
  <c r="B13" i="14"/>
  <c r="H12" i="14"/>
  <c r="G12" i="14"/>
  <c r="F12" i="14"/>
  <c r="D12" i="14"/>
  <c r="C12" i="14"/>
  <c r="B12" i="14"/>
  <c r="H11" i="14"/>
  <c r="G11" i="14"/>
  <c r="F11" i="14"/>
  <c r="D11" i="14"/>
  <c r="C11" i="14"/>
  <c r="B11" i="14"/>
  <c r="H10" i="14"/>
  <c r="G10" i="14"/>
  <c r="F10" i="14"/>
  <c r="D10" i="14"/>
  <c r="C10" i="14"/>
  <c r="B10" i="14"/>
  <c r="H9" i="14"/>
  <c r="G9" i="14"/>
  <c r="F9" i="14"/>
  <c r="E9" i="14"/>
  <c r="D9" i="14"/>
  <c r="C9" i="14"/>
  <c r="B9" i="14"/>
  <c r="H8" i="14"/>
  <c r="G8" i="14"/>
  <c r="F8" i="14"/>
  <c r="E8" i="14"/>
  <c r="D8" i="14"/>
  <c r="C8" i="14"/>
  <c r="B8" i="14"/>
  <c r="H7" i="14"/>
  <c r="G7" i="14"/>
  <c r="F7" i="14"/>
  <c r="E7" i="14"/>
  <c r="D7" i="14"/>
  <c r="C7" i="14"/>
  <c r="B7" i="14"/>
  <c r="H6" i="14"/>
  <c r="G6" i="14"/>
  <c r="F6" i="14"/>
  <c r="E6" i="14"/>
  <c r="D6" i="14"/>
  <c r="C6" i="14"/>
  <c r="B6" i="14"/>
  <c r="H103" i="13"/>
  <c r="G103" i="13"/>
  <c r="D103" i="13"/>
  <c r="B103" i="13"/>
  <c r="H102" i="13"/>
  <c r="G102" i="13"/>
  <c r="D102" i="13"/>
  <c r="B102" i="13"/>
  <c r="H101" i="13"/>
  <c r="G101" i="13"/>
  <c r="D101" i="13"/>
  <c r="B101" i="13"/>
  <c r="H100" i="13"/>
  <c r="G100" i="13"/>
  <c r="D100" i="13"/>
  <c r="B100" i="13"/>
  <c r="H99" i="13"/>
  <c r="G99" i="13"/>
  <c r="D99" i="13"/>
  <c r="B99" i="13"/>
  <c r="H98" i="13"/>
  <c r="G98" i="13"/>
  <c r="D98" i="13"/>
  <c r="C98" i="13"/>
  <c r="B98" i="13"/>
  <c r="H97" i="13"/>
  <c r="G97" i="13"/>
  <c r="D97" i="13"/>
  <c r="C97" i="13"/>
  <c r="B97" i="13"/>
  <c r="H96" i="13"/>
  <c r="G96" i="13"/>
  <c r="D96" i="13"/>
  <c r="C96" i="13"/>
  <c r="B96" i="13"/>
  <c r="H95" i="13"/>
  <c r="G95" i="13"/>
  <c r="D95" i="13"/>
  <c r="C95" i="13"/>
  <c r="B95" i="13"/>
  <c r="H94" i="13"/>
  <c r="G94" i="13"/>
  <c r="D94" i="13"/>
  <c r="C94" i="13"/>
  <c r="B94" i="13"/>
  <c r="H93" i="13"/>
  <c r="G93" i="13"/>
  <c r="D93" i="13"/>
  <c r="C93" i="13"/>
  <c r="B93" i="13"/>
  <c r="H92" i="13"/>
  <c r="G92" i="13"/>
  <c r="D92" i="13"/>
  <c r="C92" i="13"/>
  <c r="B92" i="13"/>
  <c r="H91" i="13"/>
  <c r="G91" i="13"/>
  <c r="D91" i="13"/>
  <c r="C91" i="13"/>
  <c r="B91" i="13"/>
  <c r="H90" i="13"/>
  <c r="G90" i="13"/>
  <c r="D90" i="13"/>
  <c r="C90" i="13"/>
  <c r="B90" i="13"/>
  <c r="H89" i="13"/>
  <c r="G89" i="13"/>
  <c r="D89" i="13"/>
  <c r="C89" i="13"/>
  <c r="B89" i="13"/>
  <c r="H88" i="13"/>
  <c r="G88" i="13"/>
  <c r="D88" i="13"/>
  <c r="C88" i="13"/>
  <c r="B88" i="13"/>
  <c r="H87" i="13"/>
  <c r="G87" i="13"/>
  <c r="D87" i="13"/>
  <c r="C87" i="13"/>
  <c r="B87" i="13"/>
  <c r="H86" i="13"/>
  <c r="G86" i="13"/>
  <c r="D86" i="13"/>
  <c r="C86" i="13"/>
  <c r="B86" i="13"/>
  <c r="H85" i="13"/>
  <c r="G85" i="13"/>
  <c r="D85" i="13"/>
  <c r="C85" i="13"/>
  <c r="B85" i="13"/>
  <c r="H84" i="13"/>
  <c r="G84" i="13"/>
  <c r="D84" i="13"/>
  <c r="C84" i="13"/>
  <c r="B84" i="13"/>
  <c r="H83" i="13"/>
  <c r="G83" i="13"/>
  <c r="D83" i="13"/>
  <c r="C83" i="13"/>
  <c r="B83" i="13"/>
  <c r="H82" i="13"/>
  <c r="G82" i="13"/>
  <c r="D82" i="13"/>
  <c r="C82" i="13"/>
  <c r="B82" i="13"/>
  <c r="H81" i="13"/>
  <c r="G81" i="13"/>
  <c r="D81" i="13"/>
  <c r="C81" i="13"/>
  <c r="B81" i="13"/>
  <c r="H80" i="13"/>
  <c r="G80" i="13"/>
  <c r="D80" i="13"/>
  <c r="C80" i="13"/>
  <c r="B80" i="13"/>
  <c r="H79" i="13"/>
  <c r="G79" i="13"/>
  <c r="D79" i="13"/>
  <c r="C79" i="13"/>
  <c r="B79" i="13"/>
  <c r="H78" i="13"/>
  <c r="G78" i="13"/>
  <c r="D78" i="13"/>
  <c r="C78" i="13"/>
  <c r="B78" i="13"/>
  <c r="H77" i="13"/>
  <c r="G77" i="13"/>
  <c r="D77" i="13"/>
  <c r="C77" i="13"/>
  <c r="B77" i="13"/>
  <c r="H76" i="13"/>
  <c r="G76" i="13"/>
  <c r="E76" i="13"/>
  <c r="D76" i="13"/>
  <c r="C76" i="13"/>
  <c r="B76" i="13"/>
  <c r="H75" i="13"/>
  <c r="G75" i="13"/>
  <c r="E75" i="13"/>
  <c r="D75" i="13"/>
  <c r="C75" i="13"/>
  <c r="B75" i="13"/>
  <c r="H73" i="13"/>
  <c r="G73" i="13"/>
  <c r="F73" i="13"/>
  <c r="E73" i="13"/>
  <c r="D73" i="13"/>
  <c r="C73" i="13"/>
  <c r="B73" i="13"/>
  <c r="H72" i="13"/>
  <c r="G72" i="13"/>
  <c r="F72" i="13"/>
  <c r="E72" i="13"/>
  <c r="D72" i="13"/>
  <c r="C72" i="13"/>
  <c r="B72" i="13"/>
  <c r="H71" i="13"/>
  <c r="G71" i="13"/>
  <c r="F71" i="13"/>
  <c r="E71" i="13"/>
  <c r="D71" i="13"/>
  <c r="C71" i="13"/>
  <c r="B71" i="13"/>
  <c r="H70" i="13"/>
  <c r="G70" i="13"/>
  <c r="F70" i="13"/>
  <c r="E70" i="13"/>
  <c r="D70" i="13"/>
  <c r="C70" i="13"/>
  <c r="B70" i="13"/>
  <c r="H69" i="13"/>
  <c r="G69" i="13"/>
  <c r="F69" i="13"/>
  <c r="E69" i="13"/>
  <c r="D69" i="13"/>
  <c r="C69" i="13"/>
  <c r="B69" i="13"/>
  <c r="H68" i="13"/>
  <c r="G68" i="13"/>
  <c r="F68" i="13"/>
  <c r="E68" i="13"/>
  <c r="D68" i="13"/>
  <c r="C68" i="13"/>
  <c r="B68" i="13"/>
  <c r="H67" i="13"/>
  <c r="G67" i="13"/>
  <c r="F67" i="13"/>
  <c r="E67" i="13"/>
  <c r="D67" i="13"/>
  <c r="C67" i="13"/>
  <c r="B67" i="13"/>
  <c r="H66" i="13"/>
  <c r="G66" i="13"/>
  <c r="F66" i="13"/>
  <c r="E66" i="13"/>
  <c r="D66" i="13"/>
  <c r="C66" i="13"/>
  <c r="B66" i="13"/>
  <c r="H65" i="13"/>
  <c r="G65" i="13"/>
  <c r="F65" i="13"/>
  <c r="E65" i="13"/>
  <c r="D65" i="13"/>
  <c r="C65" i="13"/>
  <c r="B65" i="13"/>
  <c r="H64" i="13"/>
  <c r="G64" i="13"/>
  <c r="F64" i="13"/>
  <c r="E64" i="13"/>
  <c r="D64" i="13"/>
  <c r="C64" i="13"/>
  <c r="B64" i="13"/>
  <c r="H63" i="13"/>
  <c r="E63" i="13"/>
  <c r="D63" i="13"/>
  <c r="C63" i="13"/>
  <c r="B63" i="13"/>
  <c r="H62" i="13"/>
  <c r="E62" i="13"/>
  <c r="D62" i="13"/>
  <c r="C62" i="13"/>
  <c r="B62" i="13"/>
  <c r="H61" i="13"/>
  <c r="F61" i="13"/>
  <c r="E61" i="13"/>
  <c r="D61" i="13"/>
  <c r="C61" i="13"/>
  <c r="B61" i="13"/>
  <c r="H60" i="13"/>
  <c r="E60" i="13"/>
  <c r="D60" i="13"/>
  <c r="C60" i="13"/>
  <c r="B60" i="13"/>
  <c r="H59" i="13"/>
  <c r="F59" i="13"/>
  <c r="E59" i="13"/>
  <c r="D59" i="13"/>
  <c r="C59" i="13"/>
  <c r="B59" i="13"/>
  <c r="H58" i="13"/>
  <c r="E58" i="13"/>
  <c r="D58" i="13"/>
  <c r="B58" i="13"/>
  <c r="H57" i="13"/>
  <c r="E57" i="13"/>
  <c r="D57" i="13"/>
  <c r="B57" i="13"/>
  <c r="H56" i="13"/>
  <c r="E56" i="13"/>
  <c r="D56" i="13"/>
  <c r="B56" i="13"/>
  <c r="H55" i="13"/>
  <c r="E55" i="13"/>
  <c r="D55" i="13"/>
  <c r="B55" i="13"/>
  <c r="H54" i="13"/>
  <c r="E54" i="13"/>
  <c r="D54" i="13"/>
  <c r="B54" i="13"/>
  <c r="H53" i="13"/>
  <c r="F53" i="13"/>
  <c r="E53" i="13"/>
  <c r="D53" i="13"/>
  <c r="C53" i="13"/>
  <c r="B53" i="13"/>
  <c r="H52" i="13"/>
  <c r="E52" i="13"/>
  <c r="D52" i="13"/>
  <c r="C52" i="13"/>
  <c r="B52" i="13"/>
  <c r="H51" i="13"/>
  <c r="H50" i="13"/>
  <c r="H49" i="13"/>
  <c r="H48" i="13"/>
  <c r="H47" i="13"/>
  <c r="H43" i="13"/>
  <c r="H42" i="13"/>
  <c r="H41" i="13"/>
  <c r="F41" i="13"/>
  <c r="E41" i="13"/>
  <c r="D41" i="13"/>
  <c r="C41" i="13"/>
  <c r="B41" i="13"/>
  <c r="H40" i="13"/>
  <c r="H39" i="13"/>
  <c r="H38" i="13"/>
  <c r="H37" i="13"/>
  <c r="H36" i="13"/>
  <c r="F36" i="13"/>
  <c r="D36" i="13"/>
  <c r="C36" i="13"/>
  <c r="H35" i="13"/>
  <c r="H34" i="13"/>
  <c r="H33" i="13"/>
  <c r="H32" i="13"/>
  <c r="H31" i="13"/>
  <c r="H30" i="13"/>
  <c r="H29" i="13"/>
  <c r="H28" i="13"/>
  <c r="H27" i="13"/>
  <c r="H26" i="13"/>
  <c r="H25" i="13"/>
  <c r="H24" i="13"/>
  <c r="H23" i="13"/>
  <c r="H22" i="13"/>
  <c r="H21" i="13"/>
  <c r="H20" i="13"/>
  <c r="E20" i="13"/>
  <c r="D20" i="13"/>
  <c r="C20" i="13"/>
  <c r="B20" i="13"/>
  <c r="H19" i="13"/>
  <c r="H18" i="13"/>
  <c r="H17" i="13"/>
  <c r="E17" i="13"/>
  <c r="D17" i="13"/>
  <c r="B17" i="13"/>
  <c r="H16" i="13"/>
  <c r="E16" i="13"/>
  <c r="D16" i="13"/>
  <c r="B16" i="13"/>
  <c r="H15" i="13"/>
  <c r="E15" i="13"/>
  <c r="D15" i="13"/>
  <c r="B15" i="13"/>
  <c r="H14" i="13"/>
  <c r="H13" i="13"/>
  <c r="H12" i="13"/>
  <c r="H11" i="13"/>
  <c r="E11" i="13"/>
  <c r="D11" i="13"/>
  <c r="B11" i="13"/>
  <c r="H10" i="13"/>
  <c r="E10" i="13"/>
  <c r="D10" i="13"/>
  <c r="B10" i="13"/>
  <c r="H9" i="13"/>
  <c r="E9" i="13"/>
  <c r="D9" i="13"/>
  <c r="B9" i="13"/>
  <c r="H8" i="13"/>
  <c r="E8" i="13"/>
  <c r="D8" i="13"/>
  <c r="B8" i="13"/>
  <c r="H7" i="13"/>
  <c r="E7" i="13"/>
  <c r="D7" i="13"/>
  <c r="B7" i="13"/>
  <c r="H6" i="13"/>
  <c r="E6" i="13"/>
  <c r="D6" i="13"/>
  <c r="B6" i="13"/>
  <c r="J341" i="4" l="1"/>
  <c r="I127" i="11" s="1"/>
  <c r="J343" i="4"/>
  <c r="I129" i="11" s="1"/>
  <c r="J342" i="4"/>
  <c r="I128" i="11" s="1"/>
  <c r="L159" i="4"/>
  <c r="J116" i="4"/>
  <c r="J115" i="4"/>
  <c r="J114" i="4"/>
  <c r="J113" i="4"/>
  <c r="J111" i="4"/>
  <c r="J108" i="4"/>
  <c r="J103" i="4"/>
  <c r="J106" i="4"/>
  <c r="J94" i="4"/>
  <c r="J105" i="4"/>
  <c r="J92" i="4"/>
  <c r="J104" i="4"/>
  <c r="J90" i="4"/>
  <c r="J102" i="4"/>
  <c r="J89" i="4"/>
  <c r="J100" i="4"/>
  <c r="J88" i="4"/>
  <c r="J99" i="4"/>
  <c r="J85" i="4"/>
  <c r="J110" i="4"/>
  <c r="J93" i="4"/>
  <c r="J72" i="4"/>
  <c r="J74" i="4"/>
  <c r="J80" i="4"/>
  <c r="J82" i="4"/>
  <c r="J91" i="4"/>
  <c r="J75" i="4"/>
  <c r="J83" i="4"/>
  <c r="J69" i="4"/>
  <c r="I68" i="11" s="1"/>
  <c r="J76" i="4"/>
  <c r="J84" i="4"/>
  <c r="J77" i="4"/>
  <c r="J112" i="4"/>
  <c r="J70" i="4"/>
  <c r="J78" i="4"/>
  <c r="J86" i="4"/>
  <c r="J71" i="4"/>
  <c r="J79" i="4"/>
  <c r="J73" i="4"/>
  <c r="J81" i="4"/>
  <c r="J62" i="4"/>
  <c r="I61" i="11" s="1"/>
  <c r="J16" i="4"/>
  <c r="I15" i="11" s="1"/>
  <c r="J23" i="4"/>
  <c r="I22" i="11" s="1"/>
  <c r="J32" i="4"/>
  <c r="I31" i="11" s="1"/>
  <c r="J41" i="4"/>
  <c r="I40" i="11" s="1"/>
  <c r="J52" i="4"/>
  <c r="I51" i="11" s="1"/>
  <c r="J17" i="4"/>
  <c r="I16" i="11" s="1"/>
  <c r="J24" i="4"/>
  <c r="I23" i="11" s="1"/>
  <c r="J33" i="4"/>
  <c r="I32" i="11" s="1"/>
  <c r="J42" i="4"/>
  <c r="I41" i="11" s="1"/>
  <c r="J55" i="4"/>
  <c r="I54" i="11" s="1"/>
  <c r="J63" i="4"/>
  <c r="I62" i="11" s="1"/>
  <c r="J18" i="4"/>
  <c r="I17" i="11" s="1"/>
  <c r="J25" i="4"/>
  <c r="I24" i="11" s="1"/>
  <c r="J31" i="4"/>
  <c r="I30" i="11" s="1"/>
  <c r="J56" i="4"/>
  <c r="I55" i="11" s="1"/>
  <c r="J64" i="4"/>
  <c r="I63" i="11" s="1"/>
  <c r="J15" i="4"/>
  <c r="I14" i="11" s="1"/>
  <c r="J26" i="4"/>
  <c r="I25" i="11" s="1"/>
  <c r="J34" i="4"/>
  <c r="I33" i="11" s="1"/>
  <c r="J45" i="4"/>
  <c r="I44" i="11" s="1"/>
  <c r="J57" i="4"/>
  <c r="I56" i="11" s="1"/>
  <c r="J65" i="4"/>
  <c r="I64" i="11" s="1"/>
  <c r="J19" i="4"/>
  <c r="I18" i="11" s="1"/>
  <c r="J27" i="4"/>
  <c r="I26" i="11" s="1"/>
  <c r="J35" i="4"/>
  <c r="I34" i="11" s="1"/>
  <c r="J46" i="4"/>
  <c r="I45" i="11" s="1"/>
  <c r="J58" i="4"/>
  <c r="I57" i="11" s="1"/>
  <c r="J66" i="4"/>
  <c r="I65" i="11" s="1"/>
  <c r="J20" i="4"/>
  <c r="I19" i="11" s="1"/>
  <c r="J28" i="4"/>
  <c r="I27" i="11" s="1"/>
  <c r="J36" i="4"/>
  <c r="I35" i="11" s="1"/>
  <c r="J47" i="4"/>
  <c r="I46" i="11" s="1"/>
  <c r="J59" i="4"/>
  <c r="I58" i="11" s="1"/>
  <c r="J67" i="4"/>
  <c r="I66" i="11" s="1"/>
  <c r="J13" i="4"/>
  <c r="I12" i="11" s="1"/>
  <c r="J21" i="4"/>
  <c r="I20" i="11" s="1"/>
  <c r="J29" i="4"/>
  <c r="I28" i="11" s="1"/>
  <c r="J37" i="4"/>
  <c r="I36" i="11" s="1"/>
  <c r="J51" i="4"/>
  <c r="I50" i="11" s="1"/>
  <c r="J60" i="4"/>
  <c r="I59" i="11" s="1"/>
  <c r="J68" i="4"/>
  <c r="I67" i="11" s="1"/>
  <c r="J14" i="4"/>
  <c r="I13" i="11" s="1"/>
  <c r="J22" i="4"/>
  <c r="I21" i="11" s="1"/>
  <c r="J30" i="4"/>
  <c r="I29" i="11" s="1"/>
  <c r="J40" i="4"/>
  <c r="I39" i="11" s="1"/>
  <c r="J50" i="4"/>
  <c r="I49" i="11" s="1"/>
  <c r="J61" i="4"/>
  <c r="I60" i="11" s="1"/>
  <c r="J6" i="4"/>
  <c r="I5" i="11" s="1"/>
  <c r="J7" i="4"/>
  <c r="I6" i="11" s="1"/>
  <c r="J8" i="4"/>
  <c r="I7" i="11" s="1"/>
  <c r="J9" i="4"/>
  <c r="I8" i="11" s="1"/>
  <c r="J10" i="4"/>
  <c r="I9" i="11" s="1"/>
  <c r="J11" i="4"/>
  <c r="I10" i="11" s="1"/>
  <c r="J12" i="4"/>
  <c r="I11" i="11" s="1"/>
  <c r="H52" i="12"/>
  <c r="F52" i="12"/>
  <c r="E52" i="12"/>
  <c r="D52" i="12"/>
  <c r="C52" i="12"/>
  <c r="B52" i="12"/>
  <c r="H51" i="12"/>
  <c r="F51" i="12"/>
  <c r="E51" i="12"/>
  <c r="D51" i="12"/>
  <c r="C51" i="12"/>
  <c r="B51" i="12"/>
  <c r="H45" i="12"/>
  <c r="H44" i="12"/>
  <c r="H43" i="12"/>
  <c r="C41" i="12"/>
  <c r="C40" i="12"/>
  <c r="B40" i="12"/>
  <c r="G39" i="12"/>
  <c r="C39" i="12"/>
  <c r="G38" i="12"/>
  <c r="C38" i="12"/>
  <c r="B38" i="12"/>
  <c r="C37" i="12"/>
  <c r="C36" i="12"/>
  <c r="C35" i="12"/>
  <c r="B35" i="12"/>
  <c r="C34" i="12"/>
  <c r="C33" i="12"/>
  <c r="C32" i="12"/>
  <c r="B32" i="12"/>
  <c r="C31" i="12"/>
  <c r="C30" i="12"/>
  <c r="C29" i="12"/>
  <c r="B29" i="12"/>
  <c r="C28" i="12"/>
  <c r="C27" i="12"/>
  <c r="C26" i="12"/>
  <c r="C25" i="12"/>
  <c r="B25" i="12"/>
  <c r="G23" i="12"/>
  <c r="C23" i="12"/>
  <c r="G22" i="12"/>
  <c r="C22" i="12"/>
  <c r="G21" i="12"/>
  <c r="C21" i="12"/>
  <c r="G20" i="12"/>
  <c r="C20" i="12"/>
  <c r="B20" i="12"/>
  <c r="G19" i="12"/>
  <c r="C19" i="12"/>
  <c r="G18" i="12"/>
  <c r="C18" i="12"/>
  <c r="G17" i="12"/>
  <c r="C17" i="12"/>
  <c r="G16" i="12"/>
  <c r="B16" i="12"/>
  <c r="H125" i="11"/>
  <c r="H124" i="11"/>
  <c r="G124" i="11"/>
  <c r="F124" i="11"/>
  <c r="D124" i="11"/>
  <c r="C124" i="11"/>
  <c r="B124" i="11"/>
  <c r="H123" i="11"/>
  <c r="H122" i="11"/>
  <c r="H121" i="11"/>
  <c r="H120" i="11"/>
  <c r="H119" i="11"/>
  <c r="G119" i="11"/>
  <c r="F119" i="11"/>
  <c r="E119" i="11"/>
  <c r="D119" i="11"/>
  <c r="H118" i="11"/>
  <c r="G118" i="11"/>
  <c r="F118" i="11"/>
  <c r="E118" i="11"/>
  <c r="D118" i="11"/>
  <c r="H117" i="11"/>
  <c r="H116" i="11"/>
  <c r="H115" i="11"/>
  <c r="H114" i="11"/>
  <c r="H113" i="11"/>
  <c r="H112" i="11"/>
  <c r="E112" i="11"/>
  <c r="D112" i="11"/>
  <c r="C112" i="11"/>
  <c r="B112" i="11"/>
  <c r="H111" i="11"/>
  <c r="E111" i="11"/>
  <c r="D111" i="11"/>
  <c r="C111" i="11"/>
  <c r="B111" i="11"/>
  <c r="H110" i="11"/>
  <c r="F110" i="11"/>
  <c r="E110" i="11"/>
  <c r="D110" i="11"/>
  <c r="C110" i="11"/>
  <c r="B110" i="11"/>
  <c r="H109" i="11"/>
  <c r="E109" i="11"/>
  <c r="D109" i="11"/>
  <c r="C109" i="11"/>
  <c r="B109" i="11"/>
  <c r="H108" i="11"/>
  <c r="E108" i="11"/>
  <c r="D108" i="11"/>
  <c r="C108" i="11"/>
  <c r="B108" i="11"/>
  <c r="H107" i="11"/>
  <c r="F107" i="11"/>
  <c r="E107" i="11"/>
  <c r="D107" i="11"/>
  <c r="C107" i="11"/>
  <c r="B107" i="11"/>
  <c r="H106" i="11"/>
  <c r="E106" i="11"/>
  <c r="D106" i="11"/>
  <c r="C106" i="11"/>
  <c r="B106" i="11"/>
  <c r="H105" i="11"/>
  <c r="E105" i="11"/>
  <c r="D105" i="11"/>
  <c r="C105" i="11"/>
  <c r="B105" i="11"/>
  <c r="H104" i="11"/>
  <c r="E104" i="11"/>
  <c r="D104" i="11"/>
  <c r="C104" i="11"/>
  <c r="B104" i="11"/>
  <c r="H103" i="11"/>
  <c r="E103" i="11"/>
  <c r="D103" i="11"/>
  <c r="C103" i="11"/>
  <c r="B103" i="11"/>
  <c r="H102" i="11"/>
  <c r="E102" i="11"/>
  <c r="D102" i="11"/>
  <c r="C102" i="11"/>
  <c r="B102" i="11"/>
  <c r="H101" i="11"/>
  <c r="E101" i="11"/>
  <c r="D101" i="11"/>
  <c r="C101" i="11"/>
  <c r="B101" i="11"/>
  <c r="H100" i="11"/>
  <c r="E100" i="11"/>
  <c r="D100" i="11"/>
  <c r="C100" i="11"/>
  <c r="B100" i="11"/>
  <c r="H99" i="11"/>
  <c r="E99" i="11"/>
  <c r="D99" i="11"/>
  <c r="C99" i="11"/>
  <c r="B99" i="11"/>
  <c r="H98" i="11"/>
  <c r="E98" i="11"/>
  <c r="D98" i="11"/>
  <c r="C98" i="11"/>
  <c r="B98" i="11"/>
  <c r="H97" i="11"/>
  <c r="F97" i="11"/>
  <c r="E97" i="11"/>
  <c r="D97" i="11"/>
  <c r="C97" i="11"/>
  <c r="B97" i="11"/>
  <c r="H96" i="11"/>
  <c r="F96" i="11"/>
  <c r="E96" i="11"/>
  <c r="D96" i="11"/>
  <c r="C96" i="11"/>
  <c r="B96" i="11"/>
  <c r="H95" i="11"/>
  <c r="F95" i="11"/>
  <c r="E95" i="11"/>
  <c r="D95" i="11"/>
  <c r="C95" i="11"/>
  <c r="B95" i="11"/>
  <c r="H94" i="11"/>
  <c r="F94" i="11"/>
  <c r="E94" i="11"/>
  <c r="D94" i="11"/>
  <c r="C94" i="11"/>
  <c r="B94" i="11"/>
  <c r="H93" i="11"/>
  <c r="E93" i="11"/>
  <c r="D93" i="11"/>
  <c r="C93" i="11"/>
  <c r="B93" i="11"/>
  <c r="H92" i="11"/>
  <c r="E92" i="11"/>
  <c r="D92" i="11"/>
  <c r="C92" i="11"/>
  <c r="B92" i="11"/>
  <c r="H91" i="11"/>
  <c r="E91" i="11"/>
  <c r="D91" i="11"/>
  <c r="C91" i="11"/>
  <c r="B91" i="11"/>
  <c r="H90" i="11"/>
  <c r="E90" i="11"/>
  <c r="D90" i="11"/>
  <c r="C90" i="11"/>
  <c r="H89" i="11"/>
  <c r="E89" i="11"/>
  <c r="D89" i="11"/>
  <c r="H88" i="11"/>
  <c r="E88" i="11"/>
  <c r="D88" i="11"/>
  <c r="C88" i="11"/>
  <c r="H87" i="11"/>
  <c r="H86" i="11"/>
  <c r="H85" i="11"/>
  <c r="H84" i="11"/>
  <c r="H83" i="11"/>
  <c r="H82" i="11"/>
  <c r="H81" i="11"/>
  <c r="H80" i="11"/>
  <c r="H79" i="11"/>
  <c r="H78" i="11"/>
  <c r="H77" i="11"/>
  <c r="F77" i="11"/>
  <c r="D77" i="11"/>
  <c r="C77" i="11"/>
  <c r="B77" i="11"/>
  <c r="H76" i="11"/>
  <c r="H75" i="11"/>
  <c r="H74" i="11"/>
  <c r="H73" i="11"/>
  <c r="H72" i="11"/>
  <c r="H71" i="11"/>
  <c r="H70" i="11"/>
  <c r="H69" i="11"/>
  <c r="H68" i="11"/>
  <c r="H67" i="11"/>
  <c r="H66" i="11"/>
  <c r="H65" i="11"/>
  <c r="H64" i="11"/>
  <c r="H63" i="11"/>
  <c r="H62" i="11"/>
  <c r="H61" i="11"/>
  <c r="H60" i="11"/>
  <c r="H59" i="11"/>
  <c r="H58" i="11"/>
  <c r="H57" i="11"/>
  <c r="H56" i="11"/>
  <c r="H55" i="11"/>
  <c r="H54" i="11"/>
  <c r="H51" i="11"/>
  <c r="E51" i="11"/>
  <c r="D51" i="11"/>
  <c r="C51" i="11"/>
  <c r="B51" i="11"/>
  <c r="H50" i="11"/>
  <c r="E50" i="11"/>
  <c r="D50" i="11"/>
  <c r="C50" i="11"/>
  <c r="B50" i="11"/>
  <c r="H49" i="11"/>
  <c r="E49" i="11"/>
  <c r="D49" i="11"/>
  <c r="C49" i="11"/>
  <c r="B49" i="11"/>
  <c r="H46" i="11"/>
  <c r="E46" i="11"/>
  <c r="D46" i="11"/>
  <c r="C46" i="11"/>
  <c r="B46" i="11"/>
  <c r="H45" i="11"/>
  <c r="E45" i="11"/>
  <c r="D45" i="11"/>
  <c r="C45" i="11"/>
  <c r="B45" i="11"/>
  <c r="H44" i="11"/>
  <c r="E44" i="11"/>
  <c r="D44" i="11"/>
  <c r="C44" i="11"/>
  <c r="B44" i="11"/>
  <c r="H41" i="11"/>
  <c r="E41" i="11"/>
  <c r="D41" i="11"/>
  <c r="C41" i="11"/>
  <c r="B41" i="11"/>
  <c r="H40" i="11"/>
  <c r="E40" i="11"/>
  <c r="D40" i="11"/>
  <c r="C40" i="11"/>
  <c r="B40" i="11"/>
  <c r="H39" i="11"/>
  <c r="E39" i="11"/>
  <c r="D39" i="11"/>
  <c r="C39" i="11"/>
  <c r="B39" i="11"/>
  <c r="H36" i="11"/>
  <c r="E36" i="11"/>
  <c r="D36" i="11"/>
  <c r="C36" i="11"/>
  <c r="B36" i="11"/>
  <c r="H35" i="11"/>
  <c r="E35" i="11"/>
  <c r="D35" i="11"/>
  <c r="C35" i="11"/>
  <c r="B35" i="11"/>
  <c r="H34" i="11"/>
  <c r="E34" i="11"/>
  <c r="D34" i="11"/>
  <c r="C34" i="11"/>
  <c r="B34" i="11"/>
  <c r="H33" i="11"/>
  <c r="H32" i="11"/>
  <c r="H31" i="11"/>
  <c r="H30" i="11"/>
  <c r="H29" i="11"/>
  <c r="H28" i="11"/>
  <c r="E28" i="11"/>
  <c r="D28" i="11"/>
  <c r="C28" i="11"/>
  <c r="B28" i="11"/>
  <c r="H27" i="11"/>
  <c r="H26" i="11"/>
  <c r="H25" i="11"/>
  <c r="H24" i="11"/>
  <c r="H23" i="11"/>
  <c r="G23" i="11"/>
  <c r="H22" i="11"/>
  <c r="G22" i="11"/>
  <c r="H21" i="11"/>
  <c r="G21" i="11"/>
  <c r="F21" i="11"/>
  <c r="E21" i="11"/>
  <c r="D21" i="11"/>
  <c r="C21" i="11"/>
  <c r="B21" i="11"/>
  <c r="H20" i="11"/>
  <c r="G20" i="11"/>
  <c r="F20" i="11"/>
  <c r="E20" i="11"/>
  <c r="D20" i="11"/>
  <c r="C20" i="11"/>
  <c r="B20" i="11"/>
  <c r="H19" i="11"/>
  <c r="G19" i="11"/>
  <c r="F19" i="11"/>
  <c r="E19" i="11"/>
  <c r="D19" i="11"/>
  <c r="C19" i="11"/>
  <c r="B19" i="11"/>
  <c r="H18" i="11"/>
  <c r="G18" i="11"/>
  <c r="F18" i="11"/>
  <c r="E18" i="11"/>
  <c r="D18" i="11"/>
  <c r="C18" i="11"/>
  <c r="B18" i="11"/>
  <c r="H17" i="11"/>
  <c r="G17" i="11"/>
  <c r="F17" i="11"/>
  <c r="E17" i="11"/>
  <c r="D17" i="11"/>
  <c r="C17" i="11"/>
  <c r="B17" i="11"/>
  <c r="H16" i="11"/>
  <c r="G16" i="11"/>
  <c r="F16" i="11"/>
  <c r="E16" i="11"/>
  <c r="D16" i="11"/>
  <c r="C16" i="11"/>
  <c r="B16" i="11"/>
  <c r="H15" i="11"/>
  <c r="G15" i="11"/>
  <c r="F15" i="11"/>
  <c r="E15" i="11"/>
  <c r="D15" i="11"/>
  <c r="C15" i="11"/>
  <c r="B15" i="11"/>
  <c r="H14" i="11"/>
  <c r="G14" i="11"/>
  <c r="F14" i="11"/>
  <c r="E14" i="11"/>
  <c r="D14" i="11"/>
  <c r="C14" i="11"/>
  <c r="B14" i="11"/>
  <c r="H13" i="11"/>
  <c r="H12" i="11"/>
  <c r="H11" i="11"/>
  <c r="H10" i="11"/>
  <c r="E10" i="11"/>
  <c r="D10" i="11"/>
  <c r="H9" i="11"/>
  <c r="H8" i="11"/>
  <c r="H7" i="11"/>
  <c r="H6" i="11"/>
  <c r="H5" i="11"/>
  <c r="H77" i="10"/>
  <c r="H78" i="10"/>
  <c r="H79" i="10"/>
  <c r="F77" i="10"/>
  <c r="F78" i="10"/>
  <c r="F79" i="10"/>
  <c r="D77" i="10"/>
  <c r="D78" i="10"/>
  <c r="D79" i="10"/>
  <c r="C55" i="10"/>
  <c r="H55" i="10"/>
  <c r="F55" i="10"/>
  <c r="F54" i="10"/>
  <c r="D55" i="10"/>
  <c r="D328" i="4"/>
  <c r="F50" i="10"/>
  <c r="F53" i="10"/>
  <c r="E65" i="10"/>
  <c r="E66" i="10"/>
  <c r="E64" i="10"/>
  <c r="C66" i="10"/>
  <c r="C65" i="10"/>
  <c r="C64" i="10"/>
  <c r="H65" i="10"/>
  <c r="D65" i="10"/>
  <c r="F65" i="10"/>
  <c r="D338" i="4"/>
  <c r="B65" i="10" s="1"/>
  <c r="D64" i="10"/>
  <c r="F64" i="10"/>
  <c r="H64" i="10"/>
  <c r="D66" i="10"/>
  <c r="F66" i="10"/>
  <c r="H66" i="10"/>
  <c r="L340" i="4"/>
  <c r="H62" i="10"/>
  <c r="F62" i="10"/>
  <c r="D62" i="10"/>
  <c r="D335" i="4"/>
  <c r="H61" i="10"/>
  <c r="F61" i="10"/>
  <c r="D61" i="10"/>
  <c r="H60" i="10"/>
  <c r="F60" i="10"/>
  <c r="D60" i="10"/>
  <c r="D333" i="4"/>
  <c r="H100" i="10"/>
  <c r="F100" i="10"/>
  <c r="E100" i="10"/>
  <c r="D100" i="10"/>
  <c r="C100" i="10"/>
  <c r="B100" i="10"/>
  <c r="H99" i="10"/>
  <c r="F99" i="10"/>
  <c r="E99" i="10"/>
  <c r="D99" i="10"/>
  <c r="C99" i="10"/>
  <c r="B99" i="10"/>
  <c r="H98" i="10"/>
  <c r="F98" i="10"/>
  <c r="E98" i="10"/>
  <c r="D98" i="10"/>
  <c r="C98" i="10"/>
  <c r="B98" i="10"/>
  <c r="H97" i="10"/>
  <c r="F97" i="10"/>
  <c r="E97" i="10"/>
  <c r="D97" i="10"/>
  <c r="C97" i="10"/>
  <c r="B97" i="10"/>
  <c r="B95" i="10"/>
  <c r="F95" i="10"/>
  <c r="B94" i="10"/>
  <c r="H96" i="10"/>
  <c r="F96" i="10"/>
  <c r="E96" i="10"/>
  <c r="D96" i="10"/>
  <c r="C96" i="10"/>
  <c r="B96" i="10"/>
  <c r="D373" i="4"/>
  <c r="H95" i="10" l="1"/>
  <c r="E95" i="10"/>
  <c r="D95" i="10"/>
  <c r="C95" i="10"/>
  <c r="H94" i="10"/>
  <c r="F94" i="10"/>
  <c r="E94" i="10"/>
  <c r="D94" i="10"/>
  <c r="C94" i="10"/>
  <c r="H93" i="10"/>
  <c r="F93" i="10"/>
  <c r="E93" i="10"/>
  <c r="D93" i="10"/>
  <c r="C93" i="10"/>
  <c r="B93" i="10"/>
  <c r="E91" i="10"/>
  <c r="E92" i="10"/>
  <c r="E90" i="10"/>
  <c r="H92" i="10"/>
  <c r="F92" i="10"/>
  <c r="D92" i="10"/>
  <c r="C92" i="10"/>
  <c r="B92" i="10"/>
  <c r="H91" i="10"/>
  <c r="F91" i="10"/>
  <c r="D91" i="10"/>
  <c r="C91" i="10"/>
  <c r="B91" i="10"/>
  <c r="H90" i="10"/>
  <c r="F90" i="10"/>
  <c r="D90" i="10"/>
  <c r="C90" i="10"/>
  <c r="B90" i="10"/>
  <c r="H89" i="10" l="1"/>
  <c r="F89" i="10"/>
  <c r="D89" i="10"/>
  <c r="C89" i="10"/>
  <c r="B89" i="10"/>
  <c r="H88" i="10"/>
  <c r="F88" i="10"/>
  <c r="D88" i="10"/>
  <c r="C88" i="10"/>
  <c r="B88" i="10"/>
  <c r="H87" i="10"/>
  <c r="F87" i="10"/>
  <c r="D87" i="10"/>
  <c r="C87" i="10"/>
  <c r="B87" i="10"/>
  <c r="F86" i="10"/>
  <c r="F85" i="10"/>
  <c r="F84" i="10"/>
  <c r="B86" i="10"/>
  <c r="B85" i="10"/>
  <c r="B84" i="10"/>
  <c r="B81" i="10"/>
  <c r="B83" i="10"/>
  <c r="B82" i="10"/>
  <c r="D84" i="10"/>
  <c r="H86" i="10"/>
  <c r="D86" i="10"/>
  <c r="C86" i="10"/>
  <c r="H85" i="10"/>
  <c r="D85" i="10"/>
  <c r="C85" i="10"/>
  <c r="H84" i="10"/>
  <c r="C84" i="10"/>
  <c r="H83" i="10"/>
  <c r="H82" i="10"/>
  <c r="H81" i="10"/>
  <c r="F83" i="10"/>
  <c r="F82" i="10"/>
  <c r="F81" i="10"/>
  <c r="C83" i="10"/>
  <c r="C82" i="10"/>
  <c r="D83" i="10"/>
  <c r="D82" i="10"/>
  <c r="C81" i="10"/>
  <c r="D81" i="10"/>
  <c r="L357" i="4"/>
  <c r="H72" i="10"/>
  <c r="K281" i="4"/>
  <c r="L281" i="4" s="1"/>
  <c r="J349" i="4" l="1"/>
  <c r="I72" i="10" s="1"/>
  <c r="H76" i="10"/>
  <c r="H75" i="10"/>
  <c r="H74" i="10"/>
  <c r="F76" i="10"/>
  <c r="F75" i="10"/>
  <c r="F74" i="10"/>
  <c r="D76" i="10"/>
  <c r="D75" i="10"/>
  <c r="D74" i="10"/>
  <c r="H63" i="10"/>
  <c r="F63" i="10"/>
  <c r="D63" i="10"/>
  <c r="C63" i="10"/>
  <c r="H73" i="10"/>
  <c r="D350" i="4"/>
  <c r="D349" i="4"/>
  <c r="D72" i="10"/>
  <c r="D73" i="10"/>
  <c r="H71" i="10"/>
  <c r="D71" i="10"/>
  <c r="H70" i="10"/>
  <c r="D70" i="10"/>
  <c r="H69" i="10"/>
  <c r="D69" i="10"/>
  <c r="H68" i="10"/>
  <c r="D68" i="10"/>
  <c r="H58" i="10"/>
  <c r="H57" i="10"/>
  <c r="H56" i="10"/>
  <c r="H53" i="10"/>
  <c r="H54" i="10"/>
  <c r="D54" i="10"/>
  <c r="H52" i="10"/>
  <c r="H51" i="10"/>
  <c r="H50" i="10"/>
  <c r="H49" i="10"/>
  <c r="H48" i="10"/>
  <c r="F48" i="10"/>
  <c r="B48" i="10"/>
  <c r="D48" i="10"/>
  <c r="H47" i="10"/>
  <c r="H46" i="10"/>
  <c r="J2" i="4"/>
  <c r="M282" i="4"/>
  <c r="C48" i="10"/>
  <c r="H44" i="10"/>
  <c r="D44" i="10"/>
  <c r="H43" i="10"/>
  <c r="D43" i="10"/>
  <c r="H42" i="10"/>
  <c r="D42" i="10"/>
  <c r="H41" i="10"/>
  <c r="D41" i="10"/>
  <c r="H40" i="10"/>
  <c r="D40" i="10"/>
  <c r="H39" i="10"/>
  <c r="D39" i="10"/>
  <c r="H38" i="10"/>
  <c r="D38" i="10"/>
  <c r="H37" i="10"/>
  <c r="D37" i="10"/>
  <c r="H36" i="10"/>
  <c r="D36" i="10"/>
  <c r="H34" i="10"/>
  <c r="G34" i="10"/>
  <c r="F34" i="10"/>
  <c r="E34" i="10"/>
  <c r="D34" i="10"/>
  <c r="C34" i="10"/>
  <c r="B34" i="10"/>
  <c r="H33" i="10"/>
  <c r="G33" i="10"/>
  <c r="F33" i="10"/>
  <c r="E33" i="10"/>
  <c r="D33" i="10"/>
  <c r="C33" i="10"/>
  <c r="B33" i="10"/>
  <c r="H32" i="10"/>
  <c r="G32" i="10"/>
  <c r="F32" i="10"/>
  <c r="E32" i="10"/>
  <c r="D32" i="10"/>
  <c r="C32" i="10"/>
  <c r="B32" i="10"/>
  <c r="H31" i="10"/>
  <c r="G31" i="10"/>
  <c r="F31" i="10"/>
  <c r="E31" i="10"/>
  <c r="D31" i="10"/>
  <c r="C31" i="10"/>
  <c r="B31" i="10"/>
  <c r="H30" i="10"/>
  <c r="G30" i="10"/>
  <c r="F30" i="10"/>
  <c r="E30" i="10"/>
  <c r="D30" i="10"/>
  <c r="C30" i="10"/>
  <c r="B30" i="10"/>
  <c r="H29" i="10"/>
  <c r="G29" i="10"/>
  <c r="F29" i="10"/>
  <c r="E29" i="10"/>
  <c r="C29" i="10"/>
  <c r="B29" i="10"/>
  <c r="H28" i="10"/>
  <c r="G28" i="10"/>
  <c r="F28" i="10"/>
  <c r="E28" i="10"/>
  <c r="D28" i="10"/>
  <c r="C28" i="10"/>
  <c r="B28" i="10"/>
  <c r="H27" i="10"/>
  <c r="G27" i="10"/>
  <c r="F27" i="10"/>
  <c r="E27" i="10"/>
  <c r="D27" i="10"/>
  <c r="C27" i="10"/>
  <c r="B27" i="10"/>
  <c r="H26" i="10"/>
  <c r="G26" i="10"/>
  <c r="F26" i="10"/>
  <c r="E26" i="10"/>
  <c r="D26" i="10"/>
  <c r="C26" i="10"/>
  <c r="B26" i="10"/>
  <c r="H24" i="10"/>
  <c r="G24" i="10"/>
  <c r="F24" i="10"/>
  <c r="E24" i="10"/>
  <c r="D24" i="10"/>
  <c r="H23" i="10"/>
  <c r="G23" i="10"/>
  <c r="F23" i="10"/>
  <c r="E23" i="10"/>
  <c r="D23" i="10"/>
  <c r="H22" i="10"/>
  <c r="G22" i="10"/>
  <c r="F22" i="10"/>
  <c r="E22" i="10"/>
  <c r="D22" i="10"/>
  <c r="H21" i="10"/>
  <c r="G21" i="10"/>
  <c r="F21" i="10"/>
  <c r="E21" i="10"/>
  <c r="D21" i="10"/>
  <c r="H20" i="10"/>
  <c r="G20" i="10"/>
  <c r="F20" i="10"/>
  <c r="E20" i="10"/>
  <c r="D20" i="10"/>
  <c r="H19" i="10"/>
  <c r="G19" i="10"/>
  <c r="F19" i="10"/>
  <c r="E19" i="10"/>
  <c r="D19" i="10"/>
  <c r="H18" i="10"/>
  <c r="G18" i="10"/>
  <c r="F18" i="10"/>
  <c r="E18" i="10"/>
  <c r="D18" i="10"/>
  <c r="H17" i="10"/>
  <c r="G17" i="10"/>
  <c r="F17" i="10"/>
  <c r="E17" i="10"/>
  <c r="D17" i="10"/>
  <c r="H16" i="10"/>
  <c r="G16" i="10"/>
  <c r="F16" i="10"/>
  <c r="E16" i="10"/>
  <c r="D16" i="10"/>
  <c r="H14" i="10"/>
  <c r="F14" i="10"/>
  <c r="E14" i="10"/>
  <c r="D14" i="10"/>
  <c r="H13" i="10"/>
  <c r="F13" i="10"/>
  <c r="E13" i="10"/>
  <c r="D13" i="10"/>
  <c r="H12" i="10"/>
  <c r="F12" i="10"/>
  <c r="E12" i="10"/>
  <c r="D12" i="10"/>
  <c r="H11" i="10"/>
  <c r="F11" i="10"/>
  <c r="E11" i="10"/>
  <c r="D11" i="10"/>
  <c r="H10" i="10"/>
  <c r="F10" i="10"/>
  <c r="E10" i="10"/>
  <c r="H9" i="10"/>
  <c r="F9" i="10"/>
  <c r="E9" i="10"/>
  <c r="H8" i="10"/>
  <c r="F8" i="10"/>
  <c r="E8" i="10"/>
  <c r="H7" i="10"/>
  <c r="F7" i="10"/>
  <c r="E7" i="10"/>
  <c r="H6" i="10"/>
  <c r="F6" i="10"/>
  <c r="E6" i="10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K413" i="4"/>
  <c r="K426" i="4"/>
  <c r="K414" i="4"/>
  <c r="K415" i="4"/>
  <c r="K416" i="4"/>
  <c r="K417" i="4"/>
  <c r="K418" i="4"/>
  <c r="K419" i="4"/>
  <c r="K420" i="4"/>
  <c r="K421" i="4"/>
  <c r="K422" i="4"/>
  <c r="K423" i="4"/>
  <c r="K424" i="4"/>
  <c r="K425" i="4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48" i="7"/>
  <c r="B61" i="7"/>
  <c r="D426" i="4"/>
  <c r="E61" i="7" s="1"/>
  <c r="B49" i="7"/>
  <c r="B50" i="7"/>
  <c r="B51" i="7"/>
  <c r="B52" i="7"/>
  <c r="B53" i="7"/>
  <c r="B54" i="7"/>
  <c r="B55" i="7"/>
  <c r="B56" i="7"/>
  <c r="B57" i="7"/>
  <c r="B58" i="7"/>
  <c r="B59" i="7"/>
  <c r="B60" i="7"/>
  <c r="B48" i="7"/>
  <c r="J282" i="4" l="1"/>
  <c r="J376" i="4"/>
  <c r="J368" i="4"/>
  <c r="J360" i="4"/>
  <c r="J356" i="4"/>
  <c r="I79" i="10" s="1"/>
  <c r="J335" i="4"/>
  <c r="L335" i="4" s="1"/>
  <c r="J327" i="4"/>
  <c r="J319" i="4"/>
  <c r="J375" i="4"/>
  <c r="J367" i="4"/>
  <c r="J359" i="4"/>
  <c r="J355" i="4"/>
  <c r="L355" i="4" s="1"/>
  <c r="J346" i="4"/>
  <c r="J334" i="4"/>
  <c r="J326" i="4"/>
  <c r="J338" i="4"/>
  <c r="L338" i="4" s="1"/>
  <c r="J320" i="4"/>
  <c r="J374" i="4"/>
  <c r="J366" i="4"/>
  <c r="I37" i="12" s="1"/>
  <c r="J358" i="4"/>
  <c r="J354" i="4"/>
  <c r="I77" i="10" s="1"/>
  <c r="J345" i="4"/>
  <c r="J333" i="4"/>
  <c r="J325" i="4"/>
  <c r="J371" i="4"/>
  <c r="J322" i="4"/>
  <c r="J373" i="4"/>
  <c r="J365" i="4"/>
  <c r="I36" i="12" s="1"/>
  <c r="J353" i="4"/>
  <c r="I76" i="10" s="1"/>
  <c r="J332" i="4"/>
  <c r="I59" i="10" s="1"/>
  <c r="J324" i="4"/>
  <c r="J351" i="4"/>
  <c r="I74" i="10" s="1"/>
  <c r="J372" i="4"/>
  <c r="J364" i="4"/>
  <c r="I35" i="12" s="1"/>
  <c r="J352" i="4"/>
  <c r="I75" i="10" s="1"/>
  <c r="J339" i="4"/>
  <c r="J331" i="4"/>
  <c r="J323" i="4"/>
  <c r="J363" i="4"/>
  <c r="J330" i="4"/>
  <c r="J328" i="4"/>
  <c r="I55" i="10" s="1"/>
  <c r="J370" i="4"/>
  <c r="J362" i="4"/>
  <c r="J350" i="4"/>
  <c r="I73" i="10" s="1"/>
  <c r="J337" i="4"/>
  <c r="I64" i="10" s="1"/>
  <c r="J329" i="4"/>
  <c r="J321" i="4"/>
  <c r="J369" i="4"/>
  <c r="J361" i="4"/>
  <c r="J348" i="4"/>
  <c r="J336" i="4"/>
  <c r="L336" i="4" s="1"/>
  <c r="J377" i="4"/>
  <c r="L349" i="4"/>
  <c r="J305" i="4"/>
  <c r="J298" i="4"/>
  <c r="J287" i="4"/>
  <c r="J291" i="4"/>
  <c r="J301" i="4"/>
  <c r="J292" i="4"/>
  <c r="J310" i="4"/>
  <c r="J293" i="4"/>
  <c r="J312" i="4"/>
  <c r="J294" i="4"/>
  <c r="J295" i="4"/>
  <c r="J296" i="4"/>
  <c r="J297" i="4"/>
  <c r="J299" i="4"/>
  <c r="J300" i="4"/>
  <c r="J286" i="4"/>
  <c r="J290" i="4"/>
  <c r="J307" i="4"/>
  <c r="J289" i="4"/>
  <c r="J302" i="4"/>
  <c r="J313" i="4"/>
  <c r="J304" i="4"/>
  <c r="J314" i="4"/>
  <c r="J306" i="4"/>
  <c r="J315" i="4"/>
  <c r="J308" i="4"/>
  <c r="J316" i="4"/>
  <c r="J309" i="4"/>
  <c r="J317" i="4"/>
  <c r="J285" i="4"/>
  <c r="J311" i="4"/>
  <c r="J283" i="4"/>
  <c r="J284" i="4"/>
  <c r="D425" i="4"/>
  <c r="E60" i="7" s="1"/>
  <c r="D424" i="4"/>
  <c r="E59" i="7" s="1"/>
  <c r="D423" i="4"/>
  <c r="E58" i="7" s="1"/>
  <c r="D422" i="4"/>
  <c r="E57" i="7" s="1"/>
  <c r="D421" i="4"/>
  <c r="E56" i="7" s="1"/>
  <c r="D420" i="4"/>
  <c r="E55" i="7" s="1"/>
  <c r="D419" i="4"/>
  <c r="E54" i="7" s="1"/>
  <c r="D418" i="4"/>
  <c r="E53" i="7" s="1"/>
  <c r="D417" i="4"/>
  <c r="E52" i="7" s="1"/>
  <c r="D416" i="4"/>
  <c r="E51" i="7" s="1"/>
  <c r="D415" i="4"/>
  <c r="E50" i="7" s="1"/>
  <c r="D414" i="4"/>
  <c r="E49" i="7" s="1"/>
  <c r="D413" i="4"/>
  <c r="E48" i="7" s="1"/>
  <c r="E172" i="1"/>
  <c r="E171" i="1"/>
  <c r="E170" i="1"/>
  <c r="H172" i="1"/>
  <c r="H171" i="1"/>
  <c r="F172" i="1"/>
  <c r="F171" i="1"/>
  <c r="D172" i="1"/>
  <c r="D171" i="1"/>
  <c r="C172" i="1"/>
  <c r="C171" i="1"/>
  <c r="B170" i="1"/>
  <c r="B171" i="1"/>
  <c r="H170" i="1"/>
  <c r="D371" i="4"/>
  <c r="D370" i="4"/>
  <c r="L356" i="4" l="1"/>
  <c r="L354" i="4"/>
  <c r="I62" i="10"/>
  <c r="I63" i="10"/>
  <c r="I78" i="10"/>
  <c r="I65" i="10"/>
  <c r="L333" i="4"/>
  <c r="I60" i="10"/>
  <c r="L334" i="4"/>
  <c r="I61" i="10"/>
  <c r="L373" i="4"/>
  <c r="I96" i="10"/>
  <c r="H125" i="1"/>
  <c r="D121" i="4"/>
  <c r="H9" i="1" l="1"/>
  <c r="H6" i="1"/>
  <c r="H7" i="1"/>
  <c r="H8" i="1"/>
  <c r="H10" i="1"/>
  <c r="H11" i="1"/>
  <c r="H13" i="1"/>
  <c r="H15" i="1"/>
  <c r="C186" i="1" l="1"/>
  <c r="D186" i="1"/>
  <c r="E186" i="1"/>
  <c r="F186" i="1"/>
  <c r="H186" i="1"/>
  <c r="H72" i="1" l="1"/>
  <c r="F72" i="1"/>
  <c r="D72" i="1"/>
  <c r="B72" i="1"/>
  <c r="C72" i="1"/>
  <c r="D370" i="1" l="1"/>
  <c r="D371" i="1"/>
  <c r="D372" i="1"/>
  <c r="D367" i="1"/>
  <c r="D368" i="1"/>
  <c r="D369" i="1"/>
  <c r="D366" i="1"/>
  <c r="D365" i="1"/>
  <c r="D364" i="1"/>
  <c r="H369" i="1"/>
  <c r="H370" i="1"/>
  <c r="H371" i="1"/>
  <c r="H372" i="1"/>
  <c r="H364" i="1"/>
  <c r="F6" i="2"/>
  <c r="F331" i="1" l="1"/>
  <c r="H361" i="1" l="1"/>
  <c r="H362" i="1"/>
  <c r="G361" i="1"/>
  <c r="G362" i="1"/>
  <c r="F361" i="1"/>
  <c r="F362" i="1"/>
  <c r="E361" i="1"/>
  <c r="E362" i="1"/>
  <c r="D361" i="1"/>
  <c r="D362" i="1"/>
  <c r="C361" i="1"/>
  <c r="C362" i="1"/>
  <c r="B361" i="1"/>
  <c r="B362" i="1"/>
  <c r="D307" i="4"/>
  <c r="D308" i="4"/>
  <c r="H306" i="1" l="1"/>
  <c r="G306" i="1"/>
  <c r="B306" i="1"/>
  <c r="D306" i="1"/>
  <c r="D261" i="4"/>
  <c r="H299" i="1"/>
  <c r="H300" i="1"/>
  <c r="H301" i="1"/>
  <c r="G299" i="1"/>
  <c r="G300" i="1"/>
  <c r="G301" i="1"/>
  <c r="B299" i="1"/>
  <c r="B300" i="1"/>
  <c r="B301" i="1"/>
  <c r="C299" i="1"/>
  <c r="C300" i="1"/>
  <c r="C301" i="1"/>
  <c r="D300" i="1"/>
  <c r="D301" i="1"/>
  <c r="D299" i="1"/>
  <c r="D254" i="4"/>
  <c r="D255" i="4"/>
  <c r="D256" i="4"/>
  <c r="H221" i="1"/>
  <c r="F221" i="1"/>
  <c r="D221" i="1"/>
  <c r="C221" i="1"/>
  <c r="D194" i="4"/>
  <c r="H332" i="1" l="1"/>
  <c r="F332" i="1"/>
  <c r="E332" i="1"/>
  <c r="D332" i="1"/>
  <c r="H184" i="1" l="1"/>
  <c r="H185" i="1"/>
  <c r="D155" i="1" l="1"/>
  <c r="K401" i="4"/>
  <c r="K399" i="4"/>
  <c r="B20" i="7"/>
  <c r="B18" i="7"/>
  <c r="D20" i="7"/>
  <c r="D18" i="7"/>
  <c r="E20" i="7"/>
  <c r="E18" i="7"/>
  <c r="H20" i="7"/>
  <c r="H18" i="7"/>
  <c r="B15" i="7"/>
  <c r="E15" i="7"/>
  <c r="D15" i="7"/>
  <c r="H15" i="7"/>
  <c r="D401" i="4"/>
  <c r="D399" i="4"/>
  <c r="K396" i="4"/>
  <c r="D396" i="4"/>
  <c r="H12" i="7"/>
  <c r="E12" i="7"/>
  <c r="D12" i="7"/>
  <c r="B12" i="7"/>
  <c r="D393" i="4"/>
  <c r="K393" i="4"/>
  <c r="H10" i="7"/>
  <c r="E10" i="7"/>
  <c r="D10" i="7"/>
  <c r="B10" i="7"/>
  <c r="K391" i="4"/>
  <c r="D391" i="4"/>
  <c r="K389" i="4"/>
  <c r="D389" i="4"/>
  <c r="H8" i="7"/>
  <c r="E8" i="7"/>
  <c r="D8" i="7"/>
  <c r="B8" i="7"/>
  <c r="K388" i="4"/>
  <c r="D388" i="4"/>
  <c r="H7" i="7"/>
  <c r="E7" i="7"/>
  <c r="D7" i="7"/>
  <c r="B7" i="7"/>
  <c r="D196" i="1"/>
  <c r="B200" i="1"/>
  <c r="D200" i="1"/>
  <c r="E200" i="1"/>
  <c r="H200" i="1"/>
  <c r="B201" i="1"/>
  <c r="D201" i="1"/>
  <c r="E201" i="1"/>
  <c r="H201" i="1"/>
  <c r="F342" i="1" l="1"/>
  <c r="F340" i="1"/>
  <c r="F341" i="1"/>
  <c r="F335" i="1"/>
  <c r="F336" i="1"/>
  <c r="F337" i="1"/>
  <c r="F338" i="1"/>
  <c r="F339" i="1"/>
  <c r="E335" i="1"/>
  <c r="E336" i="1"/>
  <c r="E337" i="1"/>
  <c r="E338" i="1"/>
  <c r="E339" i="1"/>
  <c r="E340" i="1"/>
  <c r="E341" i="1"/>
  <c r="E342" i="1"/>
  <c r="F334" i="1"/>
  <c r="E334" i="1"/>
  <c r="H273" i="1"/>
  <c r="H274" i="1"/>
  <c r="G273" i="1"/>
  <c r="G274" i="1"/>
  <c r="F273" i="1"/>
  <c r="F274" i="1"/>
  <c r="B273" i="1"/>
  <c r="B274" i="1"/>
  <c r="C273" i="1"/>
  <c r="C274" i="1"/>
  <c r="D273" i="1"/>
  <c r="D274" i="1"/>
  <c r="D270" i="4"/>
  <c r="D271" i="4"/>
  <c r="H271" i="1"/>
  <c r="H272" i="1"/>
  <c r="G271" i="1"/>
  <c r="G272" i="1"/>
  <c r="F271" i="1"/>
  <c r="F272" i="1"/>
  <c r="D271" i="1"/>
  <c r="D272" i="1"/>
  <c r="C271" i="1"/>
  <c r="C272" i="1"/>
  <c r="B271" i="1"/>
  <c r="B272" i="1"/>
  <c r="D268" i="4"/>
  <c r="D269" i="4"/>
  <c r="B270" i="1"/>
  <c r="C270" i="1"/>
  <c r="H270" i="1"/>
  <c r="D267" i="4"/>
  <c r="G270" i="1"/>
  <c r="F270" i="1"/>
  <c r="D270" i="1"/>
  <c r="H354" i="1" l="1"/>
  <c r="G354" i="1"/>
  <c r="F354" i="1"/>
  <c r="B354" i="1"/>
  <c r="C354" i="1"/>
  <c r="E354" i="1"/>
  <c r="D354" i="1"/>
  <c r="G359" i="1"/>
  <c r="G360" i="1"/>
  <c r="H359" i="1"/>
  <c r="H360" i="1"/>
  <c r="E359" i="1"/>
  <c r="E360" i="1"/>
  <c r="F359" i="1"/>
  <c r="F360" i="1"/>
  <c r="D359" i="1"/>
  <c r="D360" i="1"/>
  <c r="C359" i="1"/>
  <c r="C360" i="1"/>
  <c r="B359" i="1"/>
  <c r="B360" i="1"/>
  <c r="D301" i="4"/>
  <c r="D302" i="4"/>
  <c r="D303" i="4"/>
  <c r="D304" i="4"/>
  <c r="D305" i="4"/>
  <c r="D306" i="4"/>
  <c r="D300" i="4"/>
  <c r="G345" i="1" l="1"/>
  <c r="G346" i="1"/>
  <c r="G347" i="1"/>
  <c r="G348" i="1"/>
  <c r="G349" i="1"/>
  <c r="G350" i="1"/>
  <c r="G351" i="1"/>
  <c r="G352" i="1"/>
  <c r="H345" i="1"/>
  <c r="H346" i="1"/>
  <c r="H347" i="1"/>
  <c r="H348" i="1"/>
  <c r="H349" i="1"/>
  <c r="H350" i="1"/>
  <c r="H351" i="1"/>
  <c r="H352" i="1"/>
  <c r="F345" i="1"/>
  <c r="F346" i="1"/>
  <c r="F347" i="1"/>
  <c r="F348" i="1"/>
  <c r="F349" i="1"/>
  <c r="F350" i="1"/>
  <c r="F351" i="1"/>
  <c r="F352" i="1"/>
  <c r="E349" i="1"/>
  <c r="E350" i="1"/>
  <c r="E351" i="1"/>
  <c r="E352" i="1"/>
  <c r="E345" i="1"/>
  <c r="E346" i="1"/>
  <c r="E347" i="1"/>
  <c r="E348" i="1"/>
  <c r="F344" i="1"/>
  <c r="E344" i="1"/>
  <c r="D350" i="1"/>
  <c r="D351" i="1"/>
  <c r="D352" i="1"/>
  <c r="D348" i="1"/>
  <c r="D349" i="1"/>
  <c r="D346" i="1"/>
  <c r="D347" i="1"/>
  <c r="D345" i="1"/>
  <c r="H344" i="1" l="1"/>
  <c r="G344" i="1"/>
  <c r="D344" i="1"/>
  <c r="H327" i="1"/>
  <c r="F327" i="1"/>
  <c r="C327" i="1"/>
  <c r="D327" i="1"/>
  <c r="D344" i="4"/>
  <c r="D481" i="4" l="1"/>
  <c r="G119" i="1" l="1"/>
  <c r="F119" i="1"/>
  <c r="B119" i="1"/>
  <c r="C119" i="1"/>
  <c r="D119" i="1"/>
  <c r="H119" i="1"/>
  <c r="D115" i="4"/>
  <c r="H189" i="1" l="1"/>
  <c r="D353" i="4"/>
  <c r="F188" i="1"/>
  <c r="F189" i="1"/>
  <c r="E189" i="1"/>
  <c r="B189" i="1"/>
  <c r="C189" i="1"/>
  <c r="D189" i="1"/>
  <c r="H188" i="1" l="1"/>
  <c r="E188" i="1"/>
  <c r="D188" i="1"/>
  <c r="C188" i="1"/>
  <c r="B188" i="1"/>
  <c r="D352" i="4"/>
  <c r="D329" i="1" l="1"/>
  <c r="D330" i="1"/>
  <c r="D331" i="1"/>
  <c r="D328" i="1"/>
  <c r="B168" i="1"/>
  <c r="B167" i="1"/>
  <c r="B169" i="1"/>
  <c r="H275" i="1"/>
  <c r="G275" i="1"/>
  <c r="F275" i="1"/>
  <c r="E275" i="1"/>
  <c r="B275" i="1"/>
  <c r="D275" i="1"/>
  <c r="C357" i="1" l="1"/>
  <c r="C358" i="1"/>
  <c r="H366" i="1" l="1"/>
  <c r="H367" i="1"/>
  <c r="H368" i="1"/>
  <c r="H365" i="1"/>
  <c r="H199" i="1" l="1"/>
  <c r="H198" i="1"/>
  <c r="H197" i="1"/>
  <c r="H341" i="1" l="1"/>
  <c r="D342" i="1"/>
  <c r="D341" i="1"/>
  <c r="H342" i="1"/>
  <c r="H338" i="1"/>
  <c r="H339" i="1"/>
  <c r="H340" i="1"/>
  <c r="H337" i="1"/>
  <c r="H335" i="1"/>
  <c r="H336" i="1"/>
  <c r="H334" i="1"/>
  <c r="E358" i="1"/>
  <c r="E357" i="1"/>
  <c r="H53" i="1" l="1"/>
  <c r="H309" i="1" l="1"/>
  <c r="H310" i="1"/>
  <c r="H311" i="1"/>
  <c r="H328" i="1"/>
  <c r="H329" i="1"/>
  <c r="H330" i="1"/>
  <c r="H331" i="1"/>
  <c r="H324" i="1"/>
  <c r="H325" i="1"/>
  <c r="H326" i="1"/>
  <c r="H322" i="1"/>
  <c r="H323" i="1"/>
  <c r="H321" i="1"/>
  <c r="H320" i="1"/>
  <c r="H319" i="1"/>
  <c r="H318" i="1"/>
  <c r="H316" i="1"/>
  <c r="H317" i="1"/>
  <c r="H313" i="1"/>
  <c r="H314" i="1"/>
  <c r="H315" i="1"/>
  <c r="H312" i="1"/>
  <c r="H179" i="1"/>
  <c r="H178" i="1"/>
  <c r="G91" i="8" l="1"/>
  <c r="F92" i="8"/>
  <c r="D92" i="8"/>
  <c r="C89" i="8"/>
  <c r="C90" i="8"/>
  <c r="C91" i="8"/>
  <c r="C92" i="8"/>
  <c r="F89" i="8"/>
  <c r="F91" i="8"/>
  <c r="D89" i="8"/>
  <c r="D90" i="8"/>
  <c r="D91" i="8"/>
  <c r="G90" i="8"/>
  <c r="G92" i="8"/>
  <c r="H90" i="8"/>
  <c r="H91" i="8"/>
  <c r="H92" i="8"/>
  <c r="H89" i="8"/>
  <c r="G88" i="8"/>
  <c r="G89" i="8"/>
  <c r="D504" i="4"/>
  <c r="B89" i="8" s="1"/>
  <c r="D505" i="4"/>
  <c r="B90" i="8" s="1"/>
  <c r="D506" i="4"/>
  <c r="B91" i="8" s="1"/>
  <c r="D507" i="4"/>
  <c r="B92" i="8" s="1"/>
  <c r="H88" i="8"/>
  <c r="D88" i="8"/>
  <c r="C88" i="8"/>
  <c r="D503" i="4"/>
  <c r="B88" i="8" s="1"/>
  <c r="D502" i="4"/>
  <c r="B87" i="8" s="1"/>
  <c r="D501" i="4"/>
  <c r="B86" i="8" s="1"/>
  <c r="D500" i="4"/>
  <c r="B85" i="8" s="1"/>
  <c r="H85" i="8"/>
  <c r="H86" i="8"/>
  <c r="H87" i="8"/>
  <c r="G85" i="8"/>
  <c r="G86" i="8"/>
  <c r="G87" i="8"/>
  <c r="F85" i="8"/>
  <c r="C85" i="8"/>
  <c r="C86" i="8"/>
  <c r="C87" i="8"/>
  <c r="D85" i="8"/>
  <c r="D86" i="8"/>
  <c r="D87" i="8"/>
  <c r="G72" i="8"/>
  <c r="G73" i="8"/>
  <c r="G74" i="8"/>
  <c r="G75" i="8"/>
  <c r="G76" i="8"/>
  <c r="G77" i="8"/>
  <c r="G78" i="8"/>
  <c r="G79" i="8"/>
  <c r="G80" i="8"/>
  <c r="G81" i="8"/>
  <c r="G82" i="8"/>
  <c r="G83" i="8"/>
  <c r="H82" i="8"/>
  <c r="H83" i="8"/>
  <c r="F82" i="8"/>
  <c r="F83" i="8"/>
  <c r="D82" i="8"/>
  <c r="D83" i="8"/>
  <c r="C82" i="8"/>
  <c r="C83" i="8"/>
  <c r="D498" i="4"/>
  <c r="B82" i="8" s="1"/>
  <c r="D499" i="4"/>
  <c r="B83" i="8" s="1"/>
  <c r="K504" i="4"/>
  <c r="K505" i="4"/>
  <c r="K506" i="4"/>
  <c r="K507" i="4"/>
  <c r="K508" i="4"/>
  <c r="K509" i="4"/>
  <c r="K510" i="4"/>
  <c r="K511" i="4"/>
  <c r="K500" i="4"/>
  <c r="K501" i="4"/>
  <c r="K502" i="4"/>
  <c r="K503" i="4"/>
  <c r="K489" i="4"/>
  <c r="K490" i="4"/>
  <c r="K491" i="4"/>
  <c r="K492" i="4"/>
  <c r="K493" i="4"/>
  <c r="K494" i="4"/>
  <c r="K495" i="4"/>
  <c r="K496" i="4"/>
  <c r="K497" i="4"/>
  <c r="K498" i="4"/>
  <c r="K499" i="4"/>
  <c r="H73" i="8"/>
  <c r="H74" i="8"/>
  <c r="H75" i="8"/>
  <c r="H76" i="8"/>
  <c r="H77" i="8"/>
  <c r="H78" i="8"/>
  <c r="H79" i="8"/>
  <c r="H80" i="8"/>
  <c r="H81" i="8"/>
  <c r="F79" i="8"/>
  <c r="F80" i="8"/>
  <c r="F81" i="8"/>
  <c r="F73" i="8"/>
  <c r="F74" i="8"/>
  <c r="F75" i="8"/>
  <c r="F76" i="8"/>
  <c r="F77" i="8"/>
  <c r="F78" i="8"/>
  <c r="D73" i="8"/>
  <c r="D74" i="8"/>
  <c r="D75" i="8"/>
  <c r="D76" i="8"/>
  <c r="D77" i="8"/>
  <c r="D78" i="8"/>
  <c r="D79" i="8"/>
  <c r="D80" i="8"/>
  <c r="D81" i="8"/>
  <c r="C73" i="8"/>
  <c r="C74" i="8"/>
  <c r="C75" i="8"/>
  <c r="C76" i="8"/>
  <c r="C77" i="8"/>
  <c r="C78" i="8"/>
  <c r="C79" i="8"/>
  <c r="C80" i="8"/>
  <c r="C81" i="8"/>
  <c r="D495" i="4"/>
  <c r="B79" i="8" s="1"/>
  <c r="D496" i="4"/>
  <c r="B80" i="8" s="1"/>
  <c r="D497" i="4"/>
  <c r="B81" i="8" s="1"/>
  <c r="D488" i="4"/>
  <c r="B72" i="8" s="1"/>
  <c r="D489" i="4"/>
  <c r="B73" i="8" s="1"/>
  <c r="D490" i="4"/>
  <c r="B74" i="8" s="1"/>
  <c r="D491" i="4"/>
  <c r="B75" i="8" s="1"/>
  <c r="D492" i="4"/>
  <c r="B76" i="8" s="1"/>
  <c r="D493" i="4"/>
  <c r="B77" i="8" s="1"/>
  <c r="D494" i="4"/>
  <c r="B78" i="8" s="1"/>
  <c r="D487" i="4"/>
  <c r="B71" i="8" s="1"/>
  <c r="H71" i="8"/>
  <c r="H72" i="8"/>
  <c r="G71" i="8"/>
  <c r="F72" i="8"/>
  <c r="F71" i="8"/>
  <c r="D71" i="8"/>
  <c r="D72" i="8"/>
  <c r="C71" i="8"/>
  <c r="C72" i="8"/>
  <c r="H67" i="8"/>
  <c r="H68" i="8"/>
  <c r="H69" i="8"/>
  <c r="G68" i="8"/>
  <c r="G69" i="8"/>
  <c r="F68" i="8"/>
  <c r="F69" i="8"/>
  <c r="C68" i="8"/>
  <c r="C69" i="8"/>
  <c r="D69" i="8"/>
  <c r="D68" i="8"/>
  <c r="D67" i="8"/>
  <c r="C67" i="8"/>
  <c r="G67" i="8"/>
  <c r="F67" i="8"/>
  <c r="H66" i="8"/>
  <c r="G66" i="8"/>
  <c r="F66" i="8"/>
  <c r="C66" i="8"/>
  <c r="H64" i="8"/>
  <c r="H65" i="8"/>
  <c r="G64" i="8"/>
  <c r="G65" i="8"/>
  <c r="F64" i="8"/>
  <c r="F65" i="8"/>
  <c r="C64" i="8"/>
  <c r="C65" i="8"/>
  <c r="D64" i="8"/>
  <c r="H62" i="8"/>
  <c r="H63" i="8"/>
  <c r="G62" i="8"/>
  <c r="G63" i="8"/>
  <c r="F62" i="8"/>
  <c r="F63" i="8"/>
  <c r="D62" i="8"/>
  <c r="D63" i="8"/>
  <c r="C62" i="8"/>
  <c r="C63" i="8"/>
  <c r="D479" i="4"/>
  <c r="B62" i="8" s="1"/>
  <c r="D480" i="4"/>
  <c r="B63" i="8" s="1"/>
  <c r="B64" i="8"/>
  <c r="D482" i="4"/>
  <c r="B65" i="8" s="1"/>
  <c r="D483" i="4"/>
  <c r="B66" i="8" s="1"/>
  <c r="D484" i="4"/>
  <c r="B67" i="8" s="1"/>
  <c r="D485" i="4"/>
  <c r="B68" i="8" s="1"/>
  <c r="D486" i="4"/>
  <c r="B69" i="8" s="1"/>
  <c r="D478" i="4"/>
  <c r="B61" i="8" s="1"/>
  <c r="D477" i="4"/>
  <c r="B60" i="8" s="1"/>
  <c r="H60" i="8"/>
  <c r="H61" i="8"/>
  <c r="G60" i="8"/>
  <c r="G61" i="8"/>
  <c r="F60" i="8"/>
  <c r="F61" i="8"/>
  <c r="C60" i="8"/>
  <c r="C61" i="8"/>
  <c r="D60" i="8"/>
  <c r="D61" i="8"/>
  <c r="H59" i="8"/>
  <c r="F59" i="8"/>
  <c r="C59" i="8"/>
  <c r="D59" i="8"/>
  <c r="D476" i="4"/>
  <c r="B59" i="8" s="1"/>
  <c r="K512" i="4"/>
  <c r="K513" i="4"/>
  <c r="K514" i="4"/>
  <c r="K477" i="4"/>
  <c r="K478" i="4"/>
  <c r="K479" i="4"/>
  <c r="K480" i="4"/>
  <c r="K481" i="4"/>
  <c r="K482" i="4"/>
  <c r="K483" i="4"/>
  <c r="K484" i="4"/>
  <c r="K485" i="4"/>
  <c r="K486" i="4"/>
  <c r="K487" i="4"/>
  <c r="K488" i="4"/>
  <c r="K476" i="4"/>
  <c r="K473" i="4"/>
  <c r="K474" i="4"/>
  <c r="K475" i="4"/>
  <c r="G59" i="8"/>
  <c r="H57" i="8"/>
  <c r="G57" i="8"/>
  <c r="F57" i="8"/>
  <c r="C57" i="8"/>
  <c r="C56" i="8"/>
  <c r="C55" i="8"/>
  <c r="D57" i="8"/>
  <c r="D56" i="8"/>
  <c r="D474" i="4"/>
  <c r="B56" i="8" s="1"/>
  <c r="D475" i="4"/>
  <c r="B57" i="8" s="1"/>
  <c r="D512" i="4"/>
  <c r="D513" i="4"/>
  <c r="D514" i="4"/>
  <c r="D473" i="4"/>
  <c r="B55" i="8" s="1"/>
  <c r="D55" i="8"/>
  <c r="H55" i="8"/>
  <c r="H56" i="8"/>
  <c r="G55" i="8"/>
  <c r="G56" i="8"/>
  <c r="F55" i="8"/>
  <c r="F56" i="8"/>
  <c r="D53" i="8" l="1"/>
  <c r="D54" i="8"/>
  <c r="C53" i="8"/>
  <c r="C54" i="8"/>
  <c r="C52" i="8"/>
  <c r="D52" i="8"/>
  <c r="H52" i="8"/>
  <c r="H53" i="8"/>
  <c r="H54" i="8"/>
  <c r="G52" i="8"/>
  <c r="F53" i="8"/>
  <c r="F54" i="8"/>
  <c r="G53" i="8"/>
  <c r="G54" i="8"/>
  <c r="F52" i="8"/>
  <c r="D470" i="4"/>
  <c r="B52" i="8" s="1"/>
  <c r="D471" i="4"/>
  <c r="B53" i="8" s="1"/>
  <c r="D472" i="4"/>
  <c r="B54" i="8" s="1"/>
  <c r="D469" i="4"/>
  <c r="B51" i="8" s="1"/>
  <c r="D468" i="4"/>
  <c r="B50" i="8" s="1"/>
  <c r="H49" i="8"/>
  <c r="H50" i="8"/>
  <c r="H51" i="8"/>
  <c r="G50" i="8"/>
  <c r="G51" i="8"/>
  <c r="F49" i="8"/>
  <c r="F50" i="8"/>
  <c r="F51" i="8"/>
  <c r="C49" i="8"/>
  <c r="C50" i="8"/>
  <c r="C51" i="8"/>
  <c r="D49" i="8"/>
  <c r="D50" i="8"/>
  <c r="D51" i="8"/>
  <c r="D467" i="4"/>
  <c r="B49" i="8" s="1"/>
  <c r="H357" i="1"/>
  <c r="H358" i="1"/>
  <c r="G357" i="1"/>
  <c r="G358" i="1"/>
  <c r="F357" i="1"/>
  <c r="F358" i="1"/>
  <c r="D357" i="1"/>
  <c r="D358" i="1"/>
  <c r="H356" i="1"/>
  <c r="G356" i="1"/>
  <c r="F356" i="1"/>
  <c r="E356" i="1"/>
  <c r="D356" i="1"/>
  <c r="C356" i="1"/>
  <c r="B357" i="1"/>
  <c r="B358" i="1"/>
  <c r="B356" i="1"/>
  <c r="B355" i="1"/>
  <c r="C355" i="1"/>
  <c r="H355" i="1"/>
  <c r="G355" i="1"/>
  <c r="F355" i="1"/>
  <c r="E355" i="1"/>
  <c r="D355" i="1"/>
  <c r="F314" i="1"/>
  <c r="B314" i="1"/>
  <c r="D324" i="4"/>
  <c r="D325" i="4"/>
  <c r="B310" i="1"/>
  <c r="C310" i="1"/>
  <c r="F310" i="1"/>
  <c r="D310" i="1"/>
  <c r="D321" i="4"/>
  <c r="K467" i="4" l="1"/>
  <c r="K468" i="4"/>
  <c r="K469" i="4"/>
  <c r="K470" i="4"/>
  <c r="K471" i="4"/>
  <c r="K472" i="4"/>
  <c r="K466" i="4"/>
  <c r="K459" i="4"/>
  <c r="K460" i="4"/>
  <c r="K461" i="4"/>
  <c r="K462" i="4"/>
  <c r="K463" i="4"/>
  <c r="K464" i="4"/>
  <c r="K465" i="4"/>
  <c r="K458" i="4"/>
  <c r="K452" i="4"/>
  <c r="K453" i="4"/>
  <c r="K454" i="4"/>
  <c r="K455" i="4"/>
  <c r="K456" i="4"/>
  <c r="K457" i="4"/>
  <c r="H48" i="8"/>
  <c r="G48" i="8"/>
  <c r="F48" i="8"/>
  <c r="D48" i="8"/>
  <c r="C48" i="8"/>
  <c r="D466" i="4"/>
  <c r="B48" i="8" s="1"/>
  <c r="G49" i="8"/>
  <c r="H46" i="8"/>
  <c r="G46" i="8"/>
  <c r="F46" i="8"/>
  <c r="D46" i="8"/>
  <c r="C46" i="8"/>
  <c r="H45" i="8"/>
  <c r="G44" i="8"/>
  <c r="G45" i="8"/>
  <c r="F45" i="8"/>
  <c r="D45" i="8"/>
  <c r="C45" i="8"/>
  <c r="H43" i="8"/>
  <c r="H44" i="8"/>
  <c r="G43" i="8"/>
  <c r="F43" i="8"/>
  <c r="F44" i="8"/>
  <c r="D43" i="8"/>
  <c r="D44" i="8"/>
  <c r="C43" i="8"/>
  <c r="C44" i="8"/>
  <c r="G42" i="8"/>
  <c r="C42" i="8"/>
  <c r="H42" i="8"/>
  <c r="F42" i="8"/>
  <c r="D42" i="8"/>
  <c r="H40" i="8"/>
  <c r="H41" i="8"/>
  <c r="G41" i="8"/>
  <c r="F40" i="8"/>
  <c r="F41" i="8"/>
  <c r="C40" i="8"/>
  <c r="C41" i="8"/>
  <c r="D40" i="8"/>
  <c r="D41" i="8"/>
  <c r="D459" i="4"/>
  <c r="B40" i="8" s="1"/>
  <c r="D460" i="4"/>
  <c r="B41" i="8" s="1"/>
  <c r="D461" i="4"/>
  <c r="B42" i="8" s="1"/>
  <c r="D462" i="4"/>
  <c r="B43" i="8" s="1"/>
  <c r="D463" i="4"/>
  <c r="B44" i="8" s="1"/>
  <c r="D464" i="4"/>
  <c r="B45" i="8" s="1"/>
  <c r="D465" i="4"/>
  <c r="B46" i="8" s="1"/>
  <c r="D458" i="4"/>
  <c r="B39" i="8" s="1"/>
  <c r="H39" i="8"/>
  <c r="G39" i="8"/>
  <c r="F39" i="8"/>
  <c r="D39" i="8"/>
  <c r="C39" i="8"/>
  <c r="G40" i="8"/>
  <c r="H36" i="8"/>
  <c r="H37" i="8"/>
  <c r="G37" i="8"/>
  <c r="F36" i="8"/>
  <c r="F37" i="8"/>
  <c r="D36" i="8"/>
  <c r="D37" i="8"/>
  <c r="C36" i="8"/>
  <c r="C37" i="8"/>
  <c r="G35" i="8"/>
  <c r="G36" i="8"/>
  <c r="D454" i="4"/>
  <c r="B34" i="8" s="1"/>
  <c r="D455" i="4"/>
  <c r="B35" i="8" s="1"/>
  <c r="D456" i="4"/>
  <c r="B36" i="8" s="1"/>
  <c r="D457" i="4"/>
  <c r="B37" i="8" s="1"/>
  <c r="H34" i="8"/>
  <c r="H35" i="8"/>
  <c r="G34" i="8"/>
  <c r="F34" i="8"/>
  <c r="F35" i="8"/>
  <c r="D34" i="8"/>
  <c r="D35" i="8"/>
  <c r="C34" i="8"/>
  <c r="C35" i="8"/>
  <c r="D453" i="4" l="1"/>
  <c r="B33" i="8" s="1"/>
  <c r="H32" i="8"/>
  <c r="H33" i="8"/>
  <c r="G32" i="8"/>
  <c r="G33" i="8"/>
  <c r="F32" i="8"/>
  <c r="F33" i="8"/>
  <c r="C32" i="8"/>
  <c r="C33" i="8"/>
  <c r="D32" i="8"/>
  <c r="D33" i="8"/>
  <c r="D452" i="4"/>
  <c r="B32" i="8" s="1"/>
  <c r="H31" i="8"/>
  <c r="D451" i="4" l="1"/>
  <c r="B31" i="8" s="1"/>
  <c r="G31" i="8"/>
  <c r="F31" i="8"/>
  <c r="C31" i="8"/>
  <c r="D31" i="8"/>
  <c r="D450" i="4"/>
  <c r="B29" i="8" s="1"/>
  <c r="D449" i="4"/>
  <c r="B28" i="8" s="1"/>
  <c r="D448" i="4"/>
  <c r="B27" i="8" s="1"/>
  <c r="H26" i="8"/>
  <c r="H27" i="8"/>
  <c r="H28" i="8"/>
  <c r="H29" i="8"/>
  <c r="G26" i="8"/>
  <c r="G27" i="8"/>
  <c r="G28" i="8"/>
  <c r="G29" i="8"/>
  <c r="F26" i="8"/>
  <c r="F27" i="8"/>
  <c r="F28" i="8"/>
  <c r="F29" i="8"/>
  <c r="D26" i="8"/>
  <c r="D27" i="8"/>
  <c r="D28" i="8"/>
  <c r="D29" i="8"/>
  <c r="C26" i="8"/>
  <c r="C27" i="8"/>
  <c r="C28" i="8"/>
  <c r="C29" i="8"/>
  <c r="K447" i="4"/>
  <c r="K448" i="4"/>
  <c r="K449" i="4"/>
  <c r="K450" i="4"/>
  <c r="K451" i="4"/>
  <c r="D447" i="4"/>
  <c r="B26" i="8" s="1"/>
  <c r="H24" i="8" l="1"/>
  <c r="H25" i="8"/>
  <c r="G24" i="8"/>
  <c r="G25" i="8"/>
  <c r="F24" i="8"/>
  <c r="F25" i="8"/>
  <c r="D24" i="8"/>
  <c r="D25" i="8"/>
  <c r="C24" i="8"/>
  <c r="C25" i="8"/>
  <c r="H22" i="8" l="1"/>
  <c r="H23" i="8"/>
  <c r="G22" i="8"/>
  <c r="G23" i="8"/>
  <c r="F22" i="8"/>
  <c r="F23" i="8"/>
  <c r="C23" i="8"/>
  <c r="C22" i="8"/>
  <c r="H20" i="8"/>
  <c r="H21" i="8"/>
  <c r="G20" i="8"/>
  <c r="G21" i="8"/>
  <c r="F20" i="8"/>
  <c r="F21" i="8"/>
  <c r="C20" i="8"/>
  <c r="C21" i="8"/>
  <c r="D20" i="8"/>
  <c r="D21" i="8"/>
  <c r="D22" i="8"/>
  <c r="D23" i="8"/>
  <c r="C18" i="8"/>
  <c r="C19" i="8"/>
  <c r="G18" i="8"/>
  <c r="G19" i="8"/>
  <c r="H18" i="8"/>
  <c r="H19" i="8"/>
  <c r="F18" i="8"/>
  <c r="F19" i="8"/>
  <c r="D18" i="8"/>
  <c r="D19" i="8"/>
  <c r="C16" i="8" l="1"/>
  <c r="H7" i="8"/>
  <c r="H8" i="8"/>
  <c r="H9" i="8"/>
  <c r="H10" i="8"/>
  <c r="H11" i="8"/>
  <c r="H12" i="8"/>
  <c r="H13" i="8"/>
  <c r="H14" i="8"/>
  <c r="H16" i="8"/>
  <c r="H17" i="8"/>
  <c r="G7" i="8"/>
  <c r="G8" i="8"/>
  <c r="G9" i="8"/>
  <c r="G10" i="8"/>
  <c r="G11" i="8"/>
  <c r="G12" i="8"/>
  <c r="G13" i="8"/>
  <c r="G14" i="8"/>
  <c r="G16" i="8"/>
  <c r="G17" i="8"/>
  <c r="F7" i="8"/>
  <c r="F8" i="8"/>
  <c r="F9" i="8"/>
  <c r="F10" i="8"/>
  <c r="F11" i="8"/>
  <c r="F12" i="8"/>
  <c r="F13" i="8"/>
  <c r="F14" i="8"/>
  <c r="F16" i="8"/>
  <c r="F17" i="8"/>
  <c r="D7" i="8"/>
  <c r="D8" i="8"/>
  <c r="D9" i="8"/>
  <c r="D10" i="8"/>
  <c r="D11" i="8"/>
  <c r="D12" i="8"/>
  <c r="D13" i="8"/>
  <c r="D14" i="8"/>
  <c r="D16" i="8"/>
  <c r="D17" i="8"/>
  <c r="C7" i="8"/>
  <c r="C8" i="8"/>
  <c r="C9" i="8"/>
  <c r="C10" i="8"/>
  <c r="C11" i="8"/>
  <c r="C12" i="8"/>
  <c r="C13" i="8"/>
  <c r="C14" i="8"/>
  <c r="C17" i="8"/>
  <c r="K430" i="4"/>
  <c r="K431" i="4"/>
  <c r="K432" i="4"/>
  <c r="K433" i="4"/>
  <c r="K434" i="4"/>
  <c r="K435" i="4"/>
  <c r="K436" i="4"/>
  <c r="K438" i="4"/>
  <c r="K439" i="4"/>
  <c r="K440" i="4"/>
  <c r="K441" i="4"/>
  <c r="K442" i="4"/>
  <c r="K443" i="4"/>
  <c r="K444" i="4"/>
  <c r="K445" i="4"/>
  <c r="K446" i="4"/>
  <c r="K429" i="4"/>
  <c r="D429" i="4"/>
  <c r="B7" i="8" s="1"/>
  <c r="D430" i="4"/>
  <c r="B8" i="8" s="1"/>
  <c r="D431" i="4"/>
  <c r="B9" i="8" s="1"/>
  <c r="D432" i="4"/>
  <c r="B10" i="8" s="1"/>
  <c r="D433" i="4"/>
  <c r="B11" i="8" s="1"/>
  <c r="D434" i="4"/>
  <c r="B12" i="8" s="1"/>
  <c r="D435" i="4"/>
  <c r="B13" i="8" s="1"/>
  <c r="D436" i="4"/>
  <c r="B14" i="8" s="1"/>
  <c r="D437" i="4"/>
  <c r="B16" i="8" s="1"/>
  <c r="D438" i="4"/>
  <c r="B17" i="8" s="1"/>
  <c r="D439" i="4"/>
  <c r="B18" i="8" s="1"/>
  <c r="D440" i="4"/>
  <c r="B19" i="8" s="1"/>
  <c r="D441" i="4"/>
  <c r="B20" i="8" s="1"/>
  <c r="D442" i="4"/>
  <c r="B21" i="8" s="1"/>
  <c r="D443" i="4"/>
  <c r="B22" i="8" s="1"/>
  <c r="D444" i="4"/>
  <c r="B23" i="8" s="1"/>
  <c r="D445" i="4"/>
  <c r="B24" i="8" s="1"/>
  <c r="D446" i="4"/>
  <c r="B25" i="8" s="1"/>
  <c r="K428" i="4"/>
  <c r="H6" i="8"/>
  <c r="G6" i="8"/>
  <c r="F6" i="8"/>
  <c r="D6" i="8"/>
  <c r="D428" i="4"/>
  <c r="B6" i="8" s="1"/>
  <c r="C6" i="8"/>
  <c r="G1" i="8"/>
  <c r="H302" i="1" l="1"/>
  <c r="H303" i="1"/>
  <c r="G302" i="1"/>
  <c r="G303" i="1"/>
  <c r="B302" i="1"/>
  <c r="D302" i="1"/>
  <c r="D257" i="4"/>
  <c r="H287" i="1"/>
  <c r="G287" i="1"/>
  <c r="B287" i="1"/>
  <c r="C287" i="1"/>
  <c r="D287" i="1"/>
  <c r="D242" i="4"/>
  <c r="H297" i="1"/>
  <c r="H298" i="1"/>
  <c r="G297" i="1"/>
  <c r="G298" i="1"/>
  <c r="B297" i="1"/>
  <c r="B298" i="1"/>
  <c r="C297" i="1"/>
  <c r="C298" i="1"/>
  <c r="D297" i="1"/>
  <c r="D298" i="1"/>
  <c r="D252" i="4"/>
  <c r="D253" i="4"/>
  <c r="H295" i="1"/>
  <c r="G295" i="1"/>
  <c r="B295" i="1"/>
  <c r="C295" i="1"/>
  <c r="D295" i="1"/>
  <c r="D250" i="4"/>
  <c r="H293" i="1"/>
  <c r="G293" i="1"/>
  <c r="B293" i="1"/>
  <c r="C293" i="1"/>
  <c r="D293" i="1"/>
  <c r="D248" i="4"/>
  <c r="H291" i="1"/>
  <c r="G291" i="1"/>
  <c r="D291" i="1"/>
  <c r="C291" i="1"/>
  <c r="B291" i="1"/>
  <c r="D246" i="4"/>
  <c r="H289" i="1"/>
  <c r="G289" i="1"/>
  <c r="B289" i="1"/>
  <c r="C289" i="1"/>
  <c r="D289" i="1"/>
  <c r="D244" i="4"/>
  <c r="H278" i="1"/>
  <c r="H279" i="1"/>
  <c r="G278" i="1"/>
  <c r="G279" i="1"/>
  <c r="E279" i="1"/>
  <c r="E278" i="1"/>
  <c r="B278" i="1"/>
  <c r="B279" i="1"/>
  <c r="C278" i="1"/>
  <c r="C279" i="1"/>
  <c r="D278" i="1"/>
  <c r="D279" i="1"/>
  <c r="D233" i="4"/>
  <c r="D234" i="4"/>
  <c r="D340" i="1" l="1"/>
  <c r="D339" i="1"/>
  <c r="H187" i="1"/>
  <c r="B187" i="1"/>
  <c r="C187" i="1"/>
  <c r="E187" i="1"/>
  <c r="F187" i="1"/>
  <c r="D187" i="1"/>
  <c r="D351" i="4"/>
  <c r="F102" i="1" l="1"/>
  <c r="H105" i="1"/>
  <c r="H106" i="1"/>
  <c r="H107" i="1"/>
  <c r="F105" i="1"/>
  <c r="E105" i="1"/>
  <c r="E106" i="1"/>
  <c r="E107" i="1"/>
  <c r="D105" i="1"/>
  <c r="D106" i="1"/>
  <c r="D107" i="1"/>
  <c r="C105" i="1"/>
  <c r="C106" i="1"/>
  <c r="C107" i="1"/>
  <c r="B105" i="1"/>
  <c r="B106" i="1"/>
  <c r="B107" i="1"/>
  <c r="D104" i="4"/>
  <c r="D103" i="4"/>
  <c r="D102" i="4"/>
  <c r="E40" i="7"/>
  <c r="E41" i="7"/>
  <c r="E42" i="7"/>
  <c r="E43" i="7"/>
  <c r="E44" i="7"/>
  <c r="E45" i="7"/>
  <c r="E46" i="7"/>
  <c r="E33" i="7"/>
  <c r="E34" i="7"/>
  <c r="E35" i="7"/>
  <c r="E36" i="7"/>
  <c r="E37" i="7"/>
  <c r="E38" i="7"/>
  <c r="E39" i="7"/>
  <c r="E32" i="7"/>
  <c r="F32" i="7"/>
  <c r="H40" i="7"/>
  <c r="H41" i="7"/>
  <c r="H42" i="7"/>
  <c r="H43" i="7"/>
  <c r="H44" i="7"/>
  <c r="H45" i="7"/>
  <c r="H46" i="7"/>
  <c r="F46" i="7"/>
  <c r="B41" i="7"/>
  <c r="B42" i="7"/>
  <c r="B43" i="7"/>
  <c r="B44" i="7"/>
  <c r="B45" i="7"/>
  <c r="B46" i="7"/>
  <c r="D41" i="7"/>
  <c r="D42" i="7"/>
  <c r="D43" i="7"/>
  <c r="D44" i="7"/>
  <c r="D45" i="7"/>
  <c r="D46" i="7"/>
  <c r="K525" i="4"/>
  <c r="K526" i="4"/>
  <c r="K527" i="4"/>
  <c r="K528" i="4"/>
  <c r="K529" i="4"/>
  <c r="K530" i="4"/>
  <c r="D530" i="4"/>
  <c r="D529" i="4"/>
  <c r="D528" i="4"/>
  <c r="D527" i="4"/>
  <c r="D526" i="4"/>
  <c r="D525" i="4"/>
  <c r="K522" i="4"/>
  <c r="K523" i="4"/>
  <c r="K524" i="4"/>
  <c r="K517" i="4"/>
  <c r="K516" i="4"/>
  <c r="D517" i="4"/>
  <c r="D518" i="4"/>
  <c r="D519" i="4"/>
  <c r="D520" i="4"/>
  <c r="D521" i="4"/>
  <c r="D522" i="4"/>
  <c r="D523" i="4"/>
  <c r="D524" i="4"/>
  <c r="D516" i="4"/>
  <c r="D390" i="4"/>
  <c r="D392" i="4"/>
  <c r="D394" i="4"/>
  <c r="D395" i="4"/>
  <c r="D397" i="4"/>
  <c r="D398" i="4"/>
  <c r="D400" i="4"/>
  <c r="D402" i="4"/>
  <c r="D403" i="4"/>
  <c r="D404" i="4"/>
  <c r="D405" i="4"/>
  <c r="D406" i="4"/>
  <c r="D407" i="4"/>
  <c r="D408" i="4"/>
  <c r="D409" i="4"/>
  <c r="D410" i="4"/>
  <c r="D411" i="4"/>
  <c r="D387" i="4"/>
  <c r="K518" i="4"/>
  <c r="K519" i="4"/>
  <c r="K520" i="4"/>
  <c r="K521" i="4"/>
  <c r="B33" i="7"/>
  <c r="B34" i="7"/>
  <c r="B35" i="7"/>
  <c r="B36" i="7"/>
  <c r="B37" i="7"/>
  <c r="B38" i="7"/>
  <c r="B39" i="7"/>
  <c r="B40" i="7"/>
  <c r="B32" i="7"/>
  <c r="F40" i="7"/>
  <c r="F36" i="7"/>
  <c r="H33" i="7"/>
  <c r="H34" i="7"/>
  <c r="H35" i="7"/>
  <c r="H36" i="7"/>
  <c r="H37" i="7"/>
  <c r="H38" i="7"/>
  <c r="H39" i="7"/>
  <c r="H32" i="7"/>
  <c r="D33" i="7"/>
  <c r="D34" i="7"/>
  <c r="D35" i="7"/>
  <c r="D36" i="7"/>
  <c r="D37" i="7"/>
  <c r="D38" i="7"/>
  <c r="D39" i="7"/>
  <c r="D40" i="7"/>
  <c r="D32" i="7"/>
  <c r="F27" i="7"/>
  <c r="H27" i="7"/>
  <c r="H28" i="7"/>
  <c r="H29" i="7"/>
  <c r="H30" i="7"/>
  <c r="E27" i="7"/>
  <c r="E28" i="7"/>
  <c r="E29" i="7"/>
  <c r="E30" i="7"/>
  <c r="D27" i="7"/>
  <c r="D28" i="7"/>
  <c r="D29" i="7"/>
  <c r="D30" i="7"/>
  <c r="B27" i="7"/>
  <c r="B28" i="7"/>
  <c r="B29" i="7"/>
  <c r="B30" i="7"/>
  <c r="H25" i="7"/>
  <c r="H26" i="7"/>
  <c r="F25" i="7"/>
  <c r="H21" i="7"/>
  <c r="H22" i="7"/>
  <c r="H23" i="7"/>
  <c r="H24" i="7"/>
  <c r="F22" i="7"/>
  <c r="E21" i="7"/>
  <c r="E22" i="7"/>
  <c r="E23" i="7"/>
  <c r="E24" i="7"/>
  <c r="E25" i="7"/>
  <c r="E26" i="7"/>
  <c r="D21" i="7"/>
  <c r="D22" i="7"/>
  <c r="D23" i="7"/>
  <c r="D24" i="7"/>
  <c r="D25" i="7"/>
  <c r="D26" i="7"/>
  <c r="B21" i="7"/>
  <c r="B22" i="7"/>
  <c r="B23" i="7"/>
  <c r="B24" i="7"/>
  <c r="B25" i="7"/>
  <c r="B26" i="7"/>
  <c r="K403" i="4"/>
  <c r="K404" i="4"/>
  <c r="K405" i="4"/>
  <c r="K406" i="4"/>
  <c r="K407" i="4"/>
  <c r="K408" i="4"/>
  <c r="K409" i="4"/>
  <c r="K410" i="4"/>
  <c r="K411" i="4"/>
  <c r="H19" i="7" l="1"/>
  <c r="D19" i="7"/>
  <c r="H9" i="7"/>
  <c r="H11" i="7"/>
  <c r="H13" i="7"/>
  <c r="H14" i="7"/>
  <c r="H16" i="7"/>
  <c r="H17" i="7"/>
  <c r="F8" i="7"/>
  <c r="D11" i="7"/>
  <c r="D13" i="7"/>
  <c r="D14" i="7"/>
  <c r="D16" i="7"/>
  <c r="D17" i="7"/>
  <c r="B11" i="7"/>
  <c r="B13" i="7"/>
  <c r="B14" i="7"/>
  <c r="B16" i="7"/>
  <c r="B17" i="7"/>
  <c r="B19" i="7"/>
  <c r="E17" i="7"/>
  <c r="E19" i="7"/>
  <c r="E9" i="7"/>
  <c r="E11" i="7"/>
  <c r="E13" i="7"/>
  <c r="E14" i="7"/>
  <c r="E16" i="7"/>
  <c r="E6" i="7"/>
  <c r="D9" i="7"/>
  <c r="B9" i="7"/>
  <c r="K390" i="4"/>
  <c r="K392" i="4"/>
  <c r="K394" i="4"/>
  <c r="K395" i="4"/>
  <c r="K397" i="4"/>
  <c r="K398" i="4"/>
  <c r="K400" i="4"/>
  <c r="K402" i="4"/>
  <c r="B6" i="7"/>
  <c r="K387" i="4"/>
  <c r="H6" i="7"/>
  <c r="F6" i="7"/>
  <c r="D6" i="7"/>
  <c r="D162" i="4" l="1"/>
  <c r="H182" i="1"/>
  <c r="D84" i="4"/>
  <c r="H87" i="1"/>
  <c r="E87" i="1"/>
  <c r="D87" i="1"/>
  <c r="C87" i="1"/>
  <c r="B87" i="1"/>
  <c r="H41" i="1" l="1"/>
  <c r="F41" i="1"/>
  <c r="E41" i="1"/>
  <c r="D41" i="1"/>
  <c r="C41" i="1"/>
  <c r="B41" i="1"/>
  <c r="C281" i="1" l="1"/>
  <c r="C282" i="1"/>
  <c r="C283" i="1"/>
  <c r="C284" i="1"/>
  <c r="C285" i="1"/>
  <c r="C286" i="1"/>
  <c r="C288" i="1"/>
  <c r="C290" i="1"/>
  <c r="C292" i="1"/>
  <c r="C294" i="1"/>
  <c r="C296" i="1"/>
  <c r="D236" i="4"/>
  <c r="D237" i="4"/>
  <c r="D238" i="4"/>
  <c r="D239" i="4"/>
  <c r="D240" i="4"/>
  <c r="D241" i="4"/>
  <c r="D243" i="4"/>
  <c r="D245" i="4"/>
  <c r="D247" i="4"/>
  <c r="D249" i="4"/>
  <c r="D251" i="4"/>
  <c r="D258" i="4"/>
  <c r="D259" i="4"/>
  <c r="D260" i="4"/>
  <c r="D235" i="4"/>
  <c r="H281" i="1"/>
  <c r="H282" i="1"/>
  <c r="H283" i="1"/>
  <c r="H284" i="1"/>
  <c r="H285" i="1"/>
  <c r="H286" i="1"/>
  <c r="H288" i="1"/>
  <c r="H290" i="1"/>
  <c r="H292" i="1"/>
  <c r="H294" i="1"/>
  <c r="H296" i="1"/>
  <c r="H304" i="1"/>
  <c r="H305" i="1"/>
  <c r="H280" i="1"/>
  <c r="G281" i="1"/>
  <c r="G282" i="1"/>
  <c r="G283" i="1"/>
  <c r="G284" i="1"/>
  <c r="G285" i="1"/>
  <c r="G286" i="1"/>
  <c r="G288" i="1"/>
  <c r="G290" i="1"/>
  <c r="G292" i="1"/>
  <c r="G294" i="1"/>
  <c r="G296" i="1"/>
  <c r="G304" i="1"/>
  <c r="G305" i="1"/>
  <c r="G280" i="1"/>
  <c r="D303" i="1"/>
  <c r="D304" i="1"/>
  <c r="D305" i="1"/>
  <c r="D286" i="1"/>
  <c r="D288" i="1"/>
  <c r="D290" i="1"/>
  <c r="D292" i="1"/>
  <c r="D294" i="1"/>
  <c r="D296" i="1"/>
  <c r="D281" i="1"/>
  <c r="D282" i="1"/>
  <c r="D283" i="1"/>
  <c r="D284" i="1"/>
  <c r="D285" i="1"/>
  <c r="B303" i="1"/>
  <c r="B304" i="1"/>
  <c r="B305" i="1"/>
  <c r="B292" i="1"/>
  <c r="B294" i="1"/>
  <c r="B296" i="1"/>
  <c r="B284" i="1"/>
  <c r="B285" i="1"/>
  <c r="B286" i="1"/>
  <c r="B288" i="1"/>
  <c r="B290" i="1"/>
  <c r="B281" i="1"/>
  <c r="B282" i="1"/>
  <c r="B283" i="1"/>
  <c r="D280" i="1"/>
  <c r="D269" i="1"/>
  <c r="C280" i="1"/>
  <c r="B280" i="1"/>
  <c r="H243" i="1"/>
  <c r="H244" i="1"/>
  <c r="H245" i="1"/>
  <c r="H246" i="1"/>
  <c r="H247" i="1"/>
  <c r="F245" i="1"/>
  <c r="F243" i="1"/>
  <c r="F237" i="1"/>
  <c r="E244" i="1"/>
  <c r="E245" i="1"/>
  <c r="E246" i="1"/>
  <c r="E247" i="1"/>
  <c r="E243" i="1"/>
  <c r="E242" i="1"/>
  <c r="E241" i="1"/>
  <c r="E240" i="1"/>
  <c r="E239" i="1"/>
  <c r="E238" i="1"/>
  <c r="D243" i="1"/>
  <c r="D244" i="1"/>
  <c r="D245" i="1"/>
  <c r="D246" i="1"/>
  <c r="D247" i="1"/>
  <c r="C243" i="1"/>
  <c r="C244" i="1"/>
  <c r="C245" i="1"/>
  <c r="C246" i="1"/>
  <c r="C247" i="1"/>
  <c r="B243" i="1"/>
  <c r="B244" i="1"/>
  <c r="B245" i="1"/>
  <c r="B246" i="1"/>
  <c r="B247" i="1"/>
  <c r="D221" i="4"/>
  <c r="D220" i="4"/>
  <c r="D219" i="4"/>
  <c r="D218" i="4"/>
  <c r="D217" i="4"/>
  <c r="H237" i="1"/>
  <c r="E237" i="1"/>
  <c r="D237" i="1"/>
  <c r="C237" i="1"/>
  <c r="B237" i="1"/>
  <c r="D211" i="4"/>
  <c r="H118" i="1"/>
  <c r="H120" i="1"/>
  <c r="K101" i="4"/>
  <c r="D116" i="4"/>
  <c r="D114" i="4"/>
  <c r="B102" i="1"/>
  <c r="B103" i="1"/>
  <c r="B104" i="1"/>
  <c r="C102" i="1"/>
  <c r="C103" i="1"/>
  <c r="C104" i="1"/>
  <c r="E102" i="1"/>
  <c r="E103" i="1"/>
  <c r="E104" i="1"/>
  <c r="D102" i="1"/>
  <c r="D103" i="1"/>
  <c r="D104" i="1"/>
  <c r="H102" i="1"/>
  <c r="H103" i="1"/>
  <c r="H104" i="1"/>
  <c r="D100" i="4"/>
  <c r="D101" i="4"/>
  <c r="D99" i="4"/>
  <c r="H74" i="1"/>
  <c r="H68" i="1" l="1"/>
  <c r="H69" i="1"/>
  <c r="H70" i="1"/>
  <c r="H71" i="1"/>
  <c r="B202" i="1" l="1"/>
  <c r="H202" i="1"/>
  <c r="E202" i="1"/>
  <c r="D175" i="4"/>
  <c r="D202" i="1"/>
  <c r="H180" i="1" l="1"/>
  <c r="B180" i="1"/>
  <c r="D339" i="4"/>
  <c r="B66" i="10" s="1"/>
  <c r="F180" i="1"/>
  <c r="E180" i="1"/>
  <c r="D180" i="1"/>
  <c r="C180" i="1"/>
  <c r="H308" i="1" l="1"/>
  <c r="D348" i="4"/>
  <c r="H256" i="1"/>
  <c r="H257" i="1"/>
  <c r="G256" i="1"/>
  <c r="G257" i="1"/>
  <c r="F256" i="1"/>
  <c r="F257" i="1"/>
  <c r="D256" i="1"/>
  <c r="D257" i="1"/>
  <c r="C256" i="1"/>
  <c r="C257" i="1"/>
  <c r="D230" i="4"/>
  <c r="D231" i="4"/>
  <c r="B256" i="1"/>
  <c r="B257" i="1"/>
  <c r="E257" i="1"/>
  <c r="E256" i="1"/>
  <c r="H223" i="1"/>
  <c r="H222" i="1"/>
  <c r="H219" i="1"/>
  <c r="H220" i="1"/>
  <c r="H218" i="1"/>
  <c r="D193" i="4"/>
  <c r="D192" i="4"/>
  <c r="D191" i="4"/>
  <c r="H224" i="1"/>
  <c r="H225" i="1"/>
  <c r="H208" i="1"/>
  <c r="H207" i="1"/>
  <c r="D180" i="4"/>
  <c r="D181" i="4"/>
  <c r="D171" i="4" l="1"/>
  <c r="D172" i="4"/>
  <c r="D170" i="4"/>
  <c r="H192" i="1"/>
  <c r="H193" i="1"/>
  <c r="H194" i="1"/>
  <c r="H195" i="1"/>
  <c r="H196" i="1"/>
  <c r="D158" i="4" l="1"/>
  <c r="D157" i="4"/>
  <c r="H6" i="2" l="1"/>
  <c r="H7" i="2"/>
  <c r="H8" i="2"/>
  <c r="H9" i="2"/>
  <c r="H10" i="2"/>
  <c r="H11" i="2"/>
  <c r="H12" i="2"/>
  <c r="E383" i="4" l="1"/>
  <c r="K262" i="4" l="1"/>
  <c r="K179" i="4"/>
  <c r="K178" i="4"/>
  <c r="K174" i="4"/>
  <c r="K173" i="4"/>
  <c r="K163" i="4"/>
  <c r="K151" i="4"/>
  <c r="K117" i="4"/>
  <c r="K109" i="4"/>
  <c r="K107" i="4"/>
  <c r="K98" i="4"/>
  <c r="K97" i="4"/>
  <c r="K96" i="4"/>
  <c r="K95" i="4"/>
  <c r="K87" i="4"/>
  <c r="K66" i="4"/>
  <c r="K67" i="4"/>
  <c r="K68" i="4"/>
  <c r="K69" i="4"/>
  <c r="I2" i="6"/>
  <c r="L117" i="4" l="1"/>
  <c r="L151" i="4"/>
  <c r="L163" i="4"/>
  <c r="L262" i="4"/>
  <c r="L318" i="4"/>
  <c r="L378" i="4"/>
  <c r="H276" i="1"/>
  <c r="H269" i="1"/>
  <c r="H268" i="1"/>
  <c r="H267" i="1"/>
  <c r="H266" i="1"/>
  <c r="H264" i="1"/>
  <c r="H263" i="1"/>
  <c r="H262" i="1"/>
  <c r="H261" i="1"/>
  <c r="H260" i="1"/>
  <c r="H259" i="1"/>
  <c r="H255" i="1"/>
  <c r="H254" i="1"/>
  <c r="H253" i="1"/>
  <c r="H252" i="1"/>
  <c r="H251" i="1"/>
  <c r="H250" i="1"/>
  <c r="H249" i="1"/>
  <c r="H248" i="1"/>
  <c r="H242" i="1"/>
  <c r="H241" i="1"/>
  <c r="H240" i="1"/>
  <c r="H239" i="1"/>
  <c r="H238" i="1"/>
  <c r="H236" i="1"/>
  <c r="H235" i="1"/>
  <c r="H234" i="1"/>
  <c r="H233" i="1"/>
  <c r="H232" i="1"/>
  <c r="H231" i="1"/>
  <c r="H230" i="1"/>
  <c r="H229" i="1"/>
  <c r="H228" i="1"/>
  <c r="H227" i="1"/>
  <c r="H226" i="1"/>
  <c r="H217" i="1"/>
  <c r="H216" i="1"/>
  <c r="H215" i="1"/>
  <c r="H214" i="1"/>
  <c r="H213" i="1"/>
  <c r="H212" i="1"/>
  <c r="H211" i="1"/>
  <c r="H210" i="1"/>
  <c r="H209" i="1"/>
  <c r="H206" i="1"/>
  <c r="H205" i="1"/>
  <c r="H204" i="1"/>
  <c r="H203" i="1"/>
  <c r="H191" i="1"/>
  <c r="H183" i="1"/>
  <c r="H181" i="1"/>
  <c r="H177" i="1"/>
  <c r="H176" i="1"/>
  <c r="H175" i="1"/>
  <c r="H174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4" i="1"/>
  <c r="H123" i="1"/>
  <c r="H122" i="1"/>
  <c r="H117" i="1"/>
  <c r="H116" i="1"/>
  <c r="H115" i="1"/>
  <c r="H114" i="1"/>
  <c r="H113" i="1"/>
  <c r="H112" i="1"/>
  <c r="H111" i="1"/>
  <c r="H110" i="1"/>
  <c r="H109" i="1"/>
  <c r="H108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6" i="1"/>
  <c r="H85" i="1"/>
  <c r="H84" i="1"/>
  <c r="H83" i="1"/>
  <c r="H82" i="1"/>
  <c r="H81" i="1"/>
  <c r="H80" i="1"/>
  <c r="H79" i="1"/>
  <c r="H78" i="1"/>
  <c r="H77" i="1"/>
  <c r="H76" i="1"/>
  <c r="H75" i="1"/>
  <c r="H73" i="1"/>
  <c r="H67" i="1"/>
  <c r="H66" i="1"/>
  <c r="H65" i="1"/>
  <c r="H64" i="1"/>
  <c r="H62" i="1"/>
  <c r="H61" i="1"/>
  <c r="H60" i="1"/>
  <c r="H59" i="1"/>
  <c r="H58" i="1"/>
  <c r="H57" i="1"/>
  <c r="H56" i="1"/>
  <c r="H55" i="1"/>
  <c r="H54" i="1"/>
  <c r="H52" i="1"/>
  <c r="H51" i="1"/>
  <c r="H50" i="1"/>
  <c r="H49" i="1"/>
  <c r="H48" i="1"/>
  <c r="H47" i="1"/>
  <c r="H46" i="1"/>
  <c r="H45" i="1"/>
  <c r="H44" i="1"/>
  <c r="H43" i="1"/>
  <c r="H42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4" i="1"/>
  <c r="H12" i="1"/>
  <c r="D385" i="4"/>
  <c r="D384" i="4"/>
  <c r="D383" i="4"/>
  <c r="D382" i="4"/>
  <c r="D381" i="4"/>
  <c r="D380" i="4"/>
  <c r="D379" i="4"/>
  <c r="D347" i="4"/>
  <c r="D346" i="4"/>
  <c r="D345" i="4"/>
  <c r="D343" i="4"/>
  <c r="D342" i="4"/>
  <c r="D341" i="4"/>
  <c r="D332" i="4"/>
  <c r="D330" i="4"/>
  <c r="D327" i="4"/>
  <c r="D326" i="4"/>
  <c r="D322" i="4"/>
  <c r="D320" i="4"/>
  <c r="D319" i="4"/>
  <c r="D323" i="4"/>
  <c r="D273" i="4"/>
  <c r="D266" i="4"/>
  <c r="D265" i="4"/>
  <c r="D264" i="4"/>
  <c r="D263" i="4"/>
  <c r="D278" i="4"/>
  <c r="D277" i="4"/>
  <c r="D276" i="4"/>
  <c r="D275" i="4"/>
  <c r="D215" i="4"/>
  <c r="D216" i="4"/>
  <c r="D222" i="4"/>
  <c r="D223" i="4"/>
  <c r="D224" i="4"/>
  <c r="D225" i="4"/>
  <c r="D226" i="4"/>
  <c r="D227" i="4"/>
  <c r="D228" i="4"/>
  <c r="D229" i="4"/>
  <c r="D202" i="4"/>
  <c r="D205" i="4"/>
  <c r="D206" i="4"/>
  <c r="D207" i="4"/>
  <c r="D208" i="4"/>
  <c r="D209" i="4"/>
  <c r="D210" i="4"/>
  <c r="D212" i="4"/>
  <c r="D213" i="4"/>
  <c r="D214" i="4"/>
  <c r="D179" i="4"/>
  <c r="D182" i="4"/>
  <c r="D183" i="4"/>
  <c r="D184" i="4"/>
  <c r="D185" i="4"/>
  <c r="D186" i="4"/>
  <c r="D187" i="4"/>
  <c r="D188" i="4"/>
  <c r="D189" i="4"/>
  <c r="D190" i="4"/>
  <c r="D199" i="4"/>
  <c r="D200" i="4"/>
  <c r="D201" i="4"/>
  <c r="D164" i="4"/>
  <c r="D165" i="4"/>
  <c r="D166" i="4"/>
  <c r="D167" i="4"/>
  <c r="D168" i="4"/>
  <c r="D169" i="4"/>
  <c r="D173" i="4"/>
  <c r="D174" i="4"/>
  <c r="D176" i="4"/>
  <c r="D177" i="4"/>
  <c r="D178" i="4"/>
  <c r="D156" i="4"/>
  <c r="D337" i="4"/>
  <c r="B64" i="10" s="1"/>
  <c r="D161" i="4"/>
  <c r="D160" i="4"/>
  <c r="D155" i="4"/>
  <c r="D154" i="4"/>
  <c r="D153" i="4"/>
  <c r="D152" i="4"/>
  <c r="D372" i="4"/>
  <c r="D369" i="4"/>
  <c r="D368" i="4"/>
  <c r="D367" i="4"/>
  <c r="D150" i="4"/>
  <c r="D149" i="4"/>
  <c r="D148" i="4"/>
  <c r="D147" i="4"/>
  <c r="D377" i="4"/>
  <c r="D376" i="4"/>
  <c r="D366" i="4"/>
  <c r="D365" i="4"/>
  <c r="D364" i="4"/>
  <c r="D143" i="4"/>
  <c r="D142" i="4"/>
  <c r="D141" i="4"/>
  <c r="D363" i="4"/>
  <c r="D362" i="4"/>
  <c r="D361" i="4"/>
  <c r="D360" i="4"/>
  <c r="D359" i="4"/>
  <c r="D358" i="4"/>
  <c r="D140" i="4"/>
  <c r="D139" i="4"/>
  <c r="D138" i="4"/>
  <c r="D137" i="4"/>
  <c r="D136" i="4"/>
  <c r="D135" i="4"/>
  <c r="D134" i="4"/>
  <c r="D133" i="4"/>
  <c r="D132" i="4"/>
  <c r="D131" i="4"/>
  <c r="D130" i="4"/>
  <c r="D129" i="4"/>
  <c r="D128" i="4"/>
  <c r="D375" i="4"/>
  <c r="D374" i="4"/>
  <c r="D125" i="4"/>
  <c r="D124" i="4"/>
  <c r="D123" i="4"/>
  <c r="D122" i="4"/>
  <c r="D120" i="4"/>
  <c r="D119" i="4"/>
  <c r="D118" i="4"/>
  <c r="D113" i="4"/>
  <c r="D112" i="4"/>
  <c r="D111" i="4"/>
  <c r="D110" i="4"/>
  <c r="D109" i="4"/>
  <c r="D108" i="4"/>
  <c r="D107" i="4"/>
  <c r="D106" i="4"/>
  <c r="D105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3" i="4"/>
  <c r="D82" i="4"/>
  <c r="D81" i="4"/>
  <c r="D80" i="4"/>
  <c r="D79" i="4"/>
  <c r="D78" i="4"/>
  <c r="D77" i="4"/>
  <c r="D7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40" i="4"/>
  <c r="D41" i="4"/>
  <c r="D42" i="4"/>
  <c r="D45" i="4"/>
  <c r="D46" i="4"/>
  <c r="D47" i="4"/>
  <c r="D50" i="4"/>
  <c r="D51" i="4"/>
  <c r="D52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6" i="4"/>
  <c r="D23" i="4" l="1"/>
  <c r="F276" i="4"/>
  <c r="F19" i="14" s="1"/>
  <c r="F278" i="4"/>
  <c r="F21" i="14" s="1"/>
  <c r="F279" i="4"/>
  <c r="F22" i="14" s="1"/>
  <c r="F280" i="4"/>
  <c r="F23" i="14" s="1"/>
  <c r="E206" i="4"/>
  <c r="D151" i="1"/>
  <c r="D150" i="1"/>
  <c r="D149" i="1"/>
  <c r="D142" i="1"/>
  <c r="D137" i="1"/>
  <c r="D132" i="1"/>
  <c r="D131" i="1"/>
  <c r="F1" i="6" l="1"/>
  <c r="L426" i="4" l="1"/>
  <c r="I48" i="7"/>
  <c r="I93" i="10"/>
  <c r="I94" i="10"/>
  <c r="I9" i="12"/>
  <c r="I36" i="10"/>
  <c r="I34" i="10"/>
  <c r="I33" i="10"/>
  <c r="I98" i="13"/>
  <c r="I97" i="13"/>
  <c r="I96" i="13"/>
  <c r="I332" i="1"/>
  <c r="I32" i="10"/>
  <c r="I31" i="10"/>
  <c r="I26" i="10"/>
  <c r="J344" i="4"/>
  <c r="I327" i="1" s="1"/>
  <c r="I23" i="10"/>
  <c r="I19" i="10"/>
  <c r="I18" i="10"/>
  <c r="I21" i="10"/>
  <c r="I17" i="10"/>
  <c r="I16" i="10"/>
  <c r="I22" i="10"/>
  <c r="I24" i="10"/>
  <c r="I20" i="10"/>
  <c r="I189" i="1"/>
  <c r="I124" i="11"/>
  <c r="J509" i="4"/>
  <c r="L509" i="4" s="1"/>
  <c r="J510" i="4"/>
  <c r="L510" i="4" s="1"/>
  <c r="J511" i="4"/>
  <c r="L511" i="4" s="1"/>
  <c r="J508" i="4"/>
  <c r="L508" i="4" s="1"/>
  <c r="J504" i="4"/>
  <c r="J500" i="4"/>
  <c r="J507" i="4"/>
  <c r="J503" i="4"/>
  <c r="J499" i="4"/>
  <c r="J506" i="4"/>
  <c r="J502" i="4"/>
  <c r="J498" i="4"/>
  <c r="J505" i="4"/>
  <c r="J501" i="4"/>
  <c r="J496" i="4"/>
  <c r="J492" i="4"/>
  <c r="J495" i="4"/>
  <c r="J491" i="4"/>
  <c r="J490" i="4"/>
  <c r="J494" i="4"/>
  <c r="J497" i="4"/>
  <c r="J493" i="4"/>
  <c r="J489" i="4"/>
  <c r="J479" i="4"/>
  <c r="J483" i="4"/>
  <c r="J487" i="4"/>
  <c r="J476" i="4"/>
  <c r="J480" i="4"/>
  <c r="J484" i="4"/>
  <c r="J488" i="4"/>
  <c r="J477" i="4"/>
  <c r="J481" i="4"/>
  <c r="J485" i="4"/>
  <c r="J478" i="4"/>
  <c r="J482" i="4"/>
  <c r="J486" i="4"/>
  <c r="J473" i="4"/>
  <c r="J474" i="4"/>
  <c r="J303" i="4"/>
  <c r="I52" i="10"/>
  <c r="J468" i="4"/>
  <c r="J472" i="4"/>
  <c r="J467" i="4"/>
  <c r="J471" i="4"/>
  <c r="J469" i="4"/>
  <c r="J466" i="4"/>
  <c r="J470" i="4"/>
  <c r="J461" i="4"/>
  <c r="J465" i="4"/>
  <c r="J462" i="4"/>
  <c r="J459" i="4"/>
  <c r="J460" i="4"/>
  <c r="J464" i="4"/>
  <c r="J458" i="4"/>
  <c r="J475" i="4"/>
  <c r="J463" i="4"/>
  <c r="J512" i="4"/>
  <c r="J450" i="4"/>
  <c r="J454" i="4"/>
  <c r="J447" i="4"/>
  <c r="J448" i="4"/>
  <c r="J452" i="4"/>
  <c r="J449" i="4"/>
  <c r="J455" i="4"/>
  <c r="J453" i="4"/>
  <c r="J428" i="4"/>
  <c r="I6" i="8" s="1"/>
  <c r="J432" i="4"/>
  <c r="J436" i="4"/>
  <c r="J440" i="4"/>
  <c r="J444" i="4"/>
  <c r="J457" i="4"/>
  <c r="J435" i="4"/>
  <c r="J456" i="4"/>
  <c r="J433" i="4"/>
  <c r="J437" i="4"/>
  <c r="J441" i="4"/>
  <c r="J445" i="4"/>
  <c r="J513" i="4"/>
  <c r="J429" i="4"/>
  <c r="J439" i="4"/>
  <c r="J430" i="4"/>
  <c r="J434" i="4"/>
  <c r="J438" i="4"/>
  <c r="J442" i="4"/>
  <c r="J446" i="4"/>
  <c r="J514" i="4"/>
  <c r="J431" i="4"/>
  <c r="J443" i="4"/>
  <c r="I99" i="13"/>
  <c r="I94" i="13"/>
  <c r="I95" i="13"/>
  <c r="I92" i="13"/>
  <c r="I90" i="13"/>
  <c r="I88" i="13"/>
  <c r="I75" i="13"/>
  <c r="I76" i="13"/>
  <c r="I187" i="1"/>
  <c r="I110" i="11"/>
  <c r="I112" i="11"/>
  <c r="I111" i="11"/>
  <c r="J526" i="4"/>
  <c r="J530" i="4"/>
  <c r="J527" i="4"/>
  <c r="J528" i="4"/>
  <c r="J525" i="4"/>
  <c r="J529" i="4"/>
  <c r="J519" i="4"/>
  <c r="J523" i="4"/>
  <c r="J518" i="4"/>
  <c r="J520" i="4"/>
  <c r="J524" i="4"/>
  <c r="J517" i="4"/>
  <c r="J521" i="4"/>
  <c r="J516" i="4"/>
  <c r="I32" i="7" s="1"/>
  <c r="J522" i="4"/>
  <c r="J162" i="4"/>
  <c r="I41" i="1"/>
  <c r="I56" i="10"/>
  <c r="I81" i="13"/>
  <c r="I82" i="13"/>
  <c r="I101" i="13"/>
  <c r="I83" i="13"/>
  <c r="I102" i="13"/>
  <c r="I80" i="13"/>
  <c r="I85" i="13"/>
  <c r="I93" i="13"/>
  <c r="I77" i="13"/>
  <c r="I78" i="13"/>
  <c r="I89" i="13"/>
  <c r="I79" i="13"/>
  <c r="I91" i="13"/>
  <c r="I63" i="13"/>
  <c r="I59" i="13"/>
  <c r="I62" i="13"/>
  <c r="I61" i="13"/>
  <c r="I60" i="13"/>
  <c r="I123" i="11"/>
  <c r="I125" i="11"/>
  <c r="J101" i="4"/>
  <c r="I109" i="11" s="1"/>
  <c r="I108" i="11"/>
  <c r="I107" i="11"/>
  <c r="I115" i="11"/>
  <c r="I73" i="11"/>
  <c r="I74" i="11"/>
  <c r="I76" i="11"/>
  <c r="I75" i="11"/>
  <c r="I37" i="10"/>
  <c r="I73" i="13"/>
  <c r="I72" i="13"/>
  <c r="I34" i="13"/>
  <c r="I33" i="13"/>
  <c r="I35" i="13"/>
  <c r="I14" i="13"/>
  <c r="I13" i="13"/>
  <c r="I12" i="13"/>
  <c r="I48" i="12"/>
  <c r="J167" i="4"/>
  <c r="I9" i="13" s="1"/>
  <c r="J173" i="4"/>
  <c r="I8" i="13"/>
  <c r="I11" i="13"/>
  <c r="I7" i="13"/>
  <c r="J174" i="4"/>
  <c r="I10" i="13"/>
  <c r="I9" i="10"/>
  <c r="J288" i="4" s="1"/>
  <c r="I6" i="10"/>
  <c r="I51" i="10"/>
  <c r="I58" i="10"/>
  <c r="I47" i="10"/>
  <c r="I54" i="10"/>
  <c r="I26" i="13"/>
  <c r="J188" i="4"/>
  <c r="I30" i="13" s="1"/>
  <c r="I38" i="13"/>
  <c r="I42" i="13"/>
  <c r="I48" i="13"/>
  <c r="I55" i="13"/>
  <c r="I64" i="13"/>
  <c r="I68" i="13"/>
  <c r="I53" i="10"/>
  <c r="I24" i="13"/>
  <c r="J190" i="4"/>
  <c r="I32" i="13" s="1"/>
  <c r="I44" i="13"/>
  <c r="I66" i="13"/>
  <c r="I49" i="10"/>
  <c r="I68" i="10"/>
  <c r="I27" i="13"/>
  <c r="I39" i="13"/>
  <c r="I49" i="13"/>
  <c r="I56" i="13"/>
  <c r="I69" i="13"/>
  <c r="I25" i="13"/>
  <c r="J187" i="4"/>
  <c r="I29" i="13" s="1"/>
  <c r="I37" i="13"/>
  <c r="I41" i="13"/>
  <c r="I47" i="13"/>
  <c r="I51" i="13"/>
  <c r="I54" i="13"/>
  <c r="I58" i="13"/>
  <c r="I67" i="13"/>
  <c r="I71" i="13"/>
  <c r="I57" i="10"/>
  <c r="I69" i="10"/>
  <c r="I28" i="13"/>
  <c r="I40" i="13"/>
  <c r="I50" i="13"/>
  <c r="I57" i="13"/>
  <c r="I70" i="13"/>
  <c r="J179" i="4"/>
  <c r="J189" i="4"/>
  <c r="I31" i="13" s="1"/>
  <c r="I43" i="13"/>
  <c r="I52" i="13"/>
  <c r="I65" i="13"/>
  <c r="I97" i="10"/>
  <c r="I18" i="12"/>
  <c r="I22" i="12"/>
  <c r="I26" i="12"/>
  <c r="I30" i="12"/>
  <c r="I83" i="10"/>
  <c r="I32" i="12"/>
  <c r="I88" i="10"/>
  <c r="I38" i="12"/>
  <c r="I10" i="12"/>
  <c r="I72" i="11"/>
  <c r="I82" i="11"/>
  <c r="I86" i="11"/>
  <c r="I90" i="11"/>
  <c r="J87" i="4"/>
  <c r="I95" i="11" s="1"/>
  <c r="I99" i="11"/>
  <c r="J95" i="4"/>
  <c r="I103" i="11" s="1"/>
  <c r="I113" i="11"/>
  <c r="J107" i="4"/>
  <c r="I116" i="11" s="1"/>
  <c r="I120" i="11"/>
  <c r="I6" i="1"/>
  <c r="I17" i="12"/>
  <c r="I21" i="12"/>
  <c r="I25" i="12"/>
  <c r="I29" i="12"/>
  <c r="I82" i="10"/>
  <c r="I86" i="10"/>
  <c r="I87" i="10"/>
  <c r="I100" i="10"/>
  <c r="I41" i="12"/>
  <c r="I91" i="10"/>
  <c r="I8" i="12"/>
  <c r="I71" i="11"/>
  <c r="I81" i="11"/>
  <c r="I85" i="11"/>
  <c r="I89" i="11"/>
  <c r="I94" i="11"/>
  <c r="I98" i="11"/>
  <c r="I102" i="11"/>
  <c r="J98" i="4"/>
  <c r="I106" i="11" s="1"/>
  <c r="I119" i="11"/>
  <c r="I69" i="11"/>
  <c r="I13" i="12"/>
  <c r="I16" i="12"/>
  <c r="I20" i="12"/>
  <c r="I24" i="12"/>
  <c r="I28" i="12"/>
  <c r="I81" i="10"/>
  <c r="I85" i="10"/>
  <c r="I34" i="12"/>
  <c r="I99" i="10"/>
  <c r="I40" i="12"/>
  <c r="I7" i="12"/>
  <c r="I70" i="11"/>
  <c r="I80" i="11"/>
  <c r="I84" i="11"/>
  <c r="I88" i="11"/>
  <c r="I93" i="11"/>
  <c r="I97" i="11"/>
  <c r="I101" i="11"/>
  <c r="J97" i="4"/>
  <c r="I105" i="11" s="1"/>
  <c r="J109" i="4"/>
  <c r="I118" i="11" s="1"/>
  <c r="I122" i="11"/>
  <c r="I12" i="12"/>
  <c r="I98" i="10"/>
  <c r="I19" i="12"/>
  <c r="I23" i="12"/>
  <c r="I27" i="12"/>
  <c r="I31" i="12"/>
  <c r="I84" i="10"/>
  <c r="I33" i="12"/>
  <c r="I89" i="10"/>
  <c r="I39" i="12"/>
  <c r="I90" i="10"/>
  <c r="I92" i="10"/>
  <c r="I11" i="12"/>
  <c r="I6" i="12"/>
  <c r="I78" i="11"/>
  <c r="I83" i="11"/>
  <c r="I87" i="11"/>
  <c r="I91" i="11"/>
  <c r="I96" i="11"/>
  <c r="I100" i="11"/>
  <c r="J96" i="4"/>
  <c r="I104" i="11" s="1"/>
  <c r="I114" i="11"/>
  <c r="I117" i="11"/>
  <c r="I121" i="11"/>
  <c r="B131" i="1"/>
  <c r="C131" i="1"/>
  <c r="E131" i="1"/>
  <c r="F131" i="1"/>
  <c r="I289" i="1" l="1"/>
  <c r="I86" i="13"/>
  <c r="I262" i="1"/>
  <c r="I303" i="1"/>
  <c r="I100" i="13"/>
  <c r="L272" i="4"/>
  <c r="I15" i="14"/>
  <c r="L267" i="4"/>
  <c r="I10" i="14"/>
  <c r="L194" i="4"/>
  <c r="I36" i="13"/>
  <c r="L245" i="4"/>
  <c r="I87" i="13"/>
  <c r="L268" i="4"/>
  <c r="I11" i="14"/>
  <c r="I200" i="1"/>
  <c r="I15" i="13"/>
  <c r="I22" i="13"/>
  <c r="I202" i="1"/>
  <c r="I17" i="13"/>
  <c r="L269" i="4"/>
  <c r="I12" i="14"/>
  <c r="I23" i="13"/>
  <c r="L75" i="4"/>
  <c r="I79" i="11"/>
  <c r="I237" i="1"/>
  <c r="I53" i="13"/>
  <c r="I13" i="14"/>
  <c r="I18" i="13"/>
  <c r="I204" i="1"/>
  <c r="I19" i="13"/>
  <c r="I14" i="14"/>
  <c r="L261" i="4"/>
  <c r="I103" i="13"/>
  <c r="I287" i="1"/>
  <c r="I84" i="13"/>
  <c r="L74" i="4"/>
  <c r="I77" i="11"/>
  <c r="I21" i="13"/>
  <c r="I201" i="1"/>
  <c r="I16" i="13"/>
  <c r="L84" i="4"/>
  <c r="I92" i="11"/>
  <c r="I66" i="10"/>
  <c r="I172" i="1"/>
  <c r="I95" i="10"/>
  <c r="I70" i="10"/>
  <c r="I331" i="1"/>
  <c r="I71" i="10"/>
  <c r="I310" i="1"/>
  <c r="I48" i="10"/>
  <c r="I318" i="1"/>
  <c r="I312" i="1"/>
  <c r="I50" i="10"/>
  <c r="I308" i="1"/>
  <c r="I46" i="10"/>
  <c r="I317" i="1"/>
  <c r="I61" i="7"/>
  <c r="L313" i="4"/>
  <c r="I40" i="10"/>
  <c r="I41" i="10"/>
  <c r="L311" i="4"/>
  <c r="I38" i="10"/>
  <c r="I10" i="7"/>
  <c r="I42" i="10"/>
  <c r="I43" i="10"/>
  <c r="L286" i="4"/>
  <c r="L312" i="4"/>
  <c r="I39" i="10"/>
  <c r="L283" i="4"/>
  <c r="I7" i="10"/>
  <c r="I338" i="1" s="1"/>
  <c r="L303" i="4"/>
  <c r="I29" i="10"/>
  <c r="L285" i="4"/>
  <c r="L288" i="4"/>
  <c r="I12" i="10"/>
  <c r="L301" i="4"/>
  <c r="I27" i="10"/>
  <c r="L304" i="4"/>
  <c r="I30" i="10"/>
  <c r="L290" i="4"/>
  <c r="I14" i="10"/>
  <c r="L284" i="4"/>
  <c r="I8" i="10"/>
  <c r="I11" i="10" s="1"/>
  <c r="L302" i="4"/>
  <c r="I28" i="10"/>
  <c r="I44" i="10"/>
  <c r="L414" i="4"/>
  <c r="I49" i="7"/>
  <c r="L413" i="4"/>
  <c r="L416" i="4"/>
  <c r="I51" i="7"/>
  <c r="L417" i="4"/>
  <c r="I52" i="7"/>
  <c r="L420" i="4"/>
  <c r="I55" i="7"/>
  <c r="L415" i="4"/>
  <c r="I50" i="7"/>
  <c r="L419" i="4"/>
  <c r="I54" i="7"/>
  <c r="L422" i="4"/>
  <c r="I57" i="7"/>
  <c r="L421" i="4"/>
  <c r="I56" i="7"/>
  <c r="L424" i="4"/>
  <c r="I59" i="7"/>
  <c r="L423" i="4"/>
  <c r="I58" i="7"/>
  <c r="L418" i="4"/>
  <c r="I53" i="7"/>
  <c r="L425" i="4"/>
  <c r="I60" i="7"/>
  <c r="I171" i="1"/>
  <c r="L371" i="4"/>
  <c r="L370" i="4"/>
  <c r="I170" i="1"/>
  <c r="L121" i="4"/>
  <c r="I125" i="1"/>
  <c r="I306" i="1"/>
  <c r="I72" i="1"/>
  <c r="I221" i="1"/>
  <c r="I186" i="1"/>
  <c r="I372" i="1"/>
  <c r="L317" i="4"/>
  <c r="I369" i="1"/>
  <c r="L314" i="4"/>
  <c r="I370" i="1"/>
  <c r="L315" i="4"/>
  <c r="I371" i="1"/>
  <c r="L316" i="4"/>
  <c r="I7" i="7"/>
  <c r="L309" i="4"/>
  <c r="I364" i="1"/>
  <c r="L310" i="4"/>
  <c r="I365" i="1"/>
  <c r="L307" i="4"/>
  <c r="I361" i="1"/>
  <c r="I362" i="1"/>
  <c r="L308" i="4"/>
  <c r="I300" i="1"/>
  <c r="L255" i="4"/>
  <c r="I299" i="1"/>
  <c r="L254" i="4"/>
  <c r="I301" i="1"/>
  <c r="L256" i="4"/>
  <c r="L350" i="4"/>
  <c r="I20" i="7"/>
  <c r="L401" i="4"/>
  <c r="I18" i="7"/>
  <c r="L399" i="4"/>
  <c r="L396" i="4"/>
  <c r="I15" i="7"/>
  <c r="L391" i="4"/>
  <c r="I12" i="7"/>
  <c r="L393" i="4"/>
  <c r="L388" i="4"/>
  <c r="I8" i="7"/>
  <c r="L389" i="4"/>
  <c r="I273" i="1"/>
  <c r="L270" i="4"/>
  <c r="I274" i="1"/>
  <c r="L271" i="4"/>
  <c r="I270" i="1"/>
  <c r="I271" i="1"/>
  <c r="I272" i="1"/>
  <c r="L300" i="4"/>
  <c r="I354" i="1"/>
  <c r="L305" i="4"/>
  <c r="I359" i="1"/>
  <c r="L306" i="4"/>
  <c r="I360" i="1"/>
  <c r="L344" i="4"/>
  <c r="I346" i="1"/>
  <c r="L293" i="4"/>
  <c r="L291" i="4"/>
  <c r="I344" i="1"/>
  <c r="L295" i="4"/>
  <c r="I348" i="1"/>
  <c r="L292" i="4"/>
  <c r="I345" i="1"/>
  <c r="L298" i="4"/>
  <c r="I351" i="1"/>
  <c r="L297" i="4"/>
  <c r="I350" i="1"/>
  <c r="I347" i="1"/>
  <c r="L294" i="4"/>
  <c r="L299" i="4"/>
  <c r="I352" i="1"/>
  <c r="L296" i="4"/>
  <c r="I349" i="1"/>
  <c r="L387" i="4"/>
  <c r="L353" i="4"/>
  <c r="I119" i="1"/>
  <c r="L115" i="4"/>
  <c r="L331" i="4"/>
  <c r="I322" i="1"/>
  <c r="I188" i="1"/>
  <c r="L352" i="4"/>
  <c r="I275" i="1"/>
  <c r="L324" i="4"/>
  <c r="I313" i="1"/>
  <c r="L278" i="4"/>
  <c r="I73" i="8"/>
  <c r="L489" i="4"/>
  <c r="I74" i="8"/>
  <c r="L490" i="4"/>
  <c r="I80" i="8"/>
  <c r="L496" i="4"/>
  <c r="I87" i="8"/>
  <c r="L502" i="4"/>
  <c r="I92" i="8"/>
  <c r="L507" i="4"/>
  <c r="I77" i="8"/>
  <c r="L493" i="4"/>
  <c r="I75" i="8"/>
  <c r="L491" i="4"/>
  <c r="I91" i="8"/>
  <c r="L506" i="4"/>
  <c r="L500" i="4"/>
  <c r="I85" i="8"/>
  <c r="I81" i="8"/>
  <c r="L497" i="4"/>
  <c r="I79" i="8"/>
  <c r="L495" i="4"/>
  <c r="I90" i="8"/>
  <c r="L505" i="4"/>
  <c r="I83" i="8"/>
  <c r="L499" i="4"/>
  <c r="I89" i="8"/>
  <c r="L504" i="4"/>
  <c r="I86" i="8"/>
  <c r="L501" i="4"/>
  <c r="I78" i="8"/>
  <c r="L494" i="4"/>
  <c r="I76" i="8"/>
  <c r="L492" i="4"/>
  <c r="L498" i="4"/>
  <c r="I82" i="8"/>
  <c r="L503" i="4"/>
  <c r="I88" i="8"/>
  <c r="L486" i="4"/>
  <c r="I69" i="8"/>
  <c r="L488" i="4"/>
  <c r="I72" i="8"/>
  <c r="L487" i="4"/>
  <c r="I71" i="8"/>
  <c r="L485" i="4"/>
  <c r="I68" i="8"/>
  <c r="L484" i="4"/>
  <c r="I67" i="8"/>
  <c r="I65" i="8"/>
  <c r="L482" i="4"/>
  <c r="I56" i="8"/>
  <c r="L474" i="4"/>
  <c r="I61" i="8"/>
  <c r="L478" i="4"/>
  <c r="I57" i="8"/>
  <c r="L475" i="4"/>
  <c r="I59" i="8"/>
  <c r="L476" i="4"/>
  <c r="I55" i="8"/>
  <c r="L473" i="4"/>
  <c r="I66" i="8"/>
  <c r="L483" i="4"/>
  <c r="I60" i="8"/>
  <c r="L477" i="4"/>
  <c r="I64" i="8"/>
  <c r="L481" i="4"/>
  <c r="L480" i="4"/>
  <c r="I63" i="8"/>
  <c r="I62" i="8"/>
  <c r="L479" i="4"/>
  <c r="I357" i="1"/>
  <c r="I355" i="1"/>
  <c r="I358" i="1"/>
  <c r="L470" i="4"/>
  <c r="I52" i="8"/>
  <c r="L467" i="4"/>
  <c r="I49" i="8"/>
  <c r="I356" i="1"/>
  <c r="L472" i="4"/>
  <c r="I54" i="8"/>
  <c r="L471" i="4"/>
  <c r="I53" i="8"/>
  <c r="L469" i="4"/>
  <c r="I51" i="8"/>
  <c r="L468" i="4"/>
  <c r="I50" i="8"/>
  <c r="L321" i="4"/>
  <c r="I314" i="1"/>
  <c r="L325" i="4"/>
  <c r="I48" i="8"/>
  <c r="L466" i="4"/>
  <c r="I39" i="8"/>
  <c r="L458" i="4"/>
  <c r="L462" i="4"/>
  <c r="I43" i="8"/>
  <c r="I46" i="8"/>
  <c r="L465" i="4"/>
  <c r="L459" i="4"/>
  <c r="I40" i="8"/>
  <c r="L512" i="4"/>
  <c r="I45" i="8"/>
  <c r="L464" i="4"/>
  <c r="L463" i="4"/>
  <c r="I44" i="8"/>
  <c r="I41" i="8"/>
  <c r="L460" i="4"/>
  <c r="I42" i="8"/>
  <c r="L461" i="4"/>
  <c r="L514" i="4"/>
  <c r="L513" i="4"/>
  <c r="L456" i="4"/>
  <c r="I36" i="8"/>
  <c r="L457" i="4"/>
  <c r="I37" i="8"/>
  <c r="L455" i="4"/>
  <c r="I35" i="8"/>
  <c r="L454" i="4"/>
  <c r="I34" i="8"/>
  <c r="L451" i="4"/>
  <c r="I31" i="8"/>
  <c r="L452" i="4"/>
  <c r="I32" i="8"/>
  <c r="L453" i="4"/>
  <c r="I33" i="8"/>
  <c r="L447" i="4"/>
  <c r="I26" i="8"/>
  <c r="L449" i="4"/>
  <c r="I28" i="8"/>
  <c r="L448" i="4"/>
  <c r="I27" i="8"/>
  <c r="L450" i="4"/>
  <c r="I29" i="8"/>
  <c r="L428" i="4"/>
  <c r="L445" i="4"/>
  <c r="I24" i="8"/>
  <c r="L446" i="4"/>
  <c r="I25" i="8"/>
  <c r="L440" i="4"/>
  <c r="I19" i="8"/>
  <c r="L443" i="4"/>
  <c r="I22" i="8"/>
  <c r="L442" i="4"/>
  <c r="I21" i="8"/>
  <c r="L439" i="4"/>
  <c r="I18" i="8"/>
  <c r="L441" i="4"/>
  <c r="I20" i="8"/>
  <c r="L444" i="4"/>
  <c r="I23" i="8"/>
  <c r="I8" i="8"/>
  <c r="L430" i="4"/>
  <c r="I9" i="8"/>
  <c r="L431" i="4"/>
  <c r="I17" i="8"/>
  <c r="L438" i="4"/>
  <c r="I7" i="8"/>
  <c r="L429" i="4"/>
  <c r="I16" i="8"/>
  <c r="I10" i="8"/>
  <c r="L432" i="4"/>
  <c r="I13" i="8"/>
  <c r="L435" i="4"/>
  <c r="I14" i="8"/>
  <c r="L436" i="4"/>
  <c r="I12" i="8"/>
  <c r="L434" i="4"/>
  <c r="I11" i="8"/>
  <c r="L433" i="4"/>
  <c r="L242" i="4"/>
  <c r="I302" i="1"/>
  <c r="L257" i="4"/>
  <c r="I293" i="1"/>
  <c r="L248" i="4"/>
  <c r="I295" i="1"/>
  <c r="L250" i="4"/>
  <c r="I298" i="1"/>
  <c r="L253" i="4"/>
  <c r="I297" i="1"/>
  <c r="L252" i="4"/>
  <c r="L244" i="4"/>
  <c r="I291" i="1"/>
  <c r="L246" i="4"/>
  <c r="I279" i="1"/>
  <c r="L234" i="4"/>
  <c r="L233" i="4"/>
  <c r="I278" i="1"/>
  <c r="L351" i="4"/>
  <c r="I339" i="1"/>
  <c r="L287" i="4"/>
  <c r="I340" i="1"/>
  <c r="I106" i="1"/>
  <c r="L103" i="4"/>
  <c r="I107" i="1"/>
  <c r="L104" i="4"/>
  <c r="I105" i="1"/>
  <c r="L102" i="4"/>
  <c r="L529" i="4"/>
  <c r="I45" i="7"/>
  <c r="L525" i="4"/>
  <c r="I41" i="7"/>
  <c r="L530" i="4"/>
  <c r="I46" i="7"/>
  <c r="L526" i="4"/>
  <c r="I42" i="7"/>
  <c r="L528" i="4"/>
  <c r="I44" i="7"/>
  <c r="L527" i="4"/>
  <c r="I43" i="7"/>
  <c r="I33" i="7"/>
  <c r="L517" i="4"/>
  <c r="I34" i="7"/>
  <c r="L518" i="4"/>
  <c r="I40" i="7"/>
  <c r="L524" i="4"/>
  <c r="L523" i="4"/>
  <c r="I39" i="7"/>
  <c r="L516" i="4"/>
  <c r="I38" i="7"/>
  <c r="L522" i="4"/>
  <c r="I37" i="7"/>
  <c r="L521" i="4"/>
  <c r="I36" i="7"/>
  <c r="L520" i="4"/>
  <c r="I35" i="7"/>
  <c r="L519" i="4"/>
  <c r="I30" i="7"/>
  <c r="L411" i="4"/>
  <c r="I25" i="7"/>
  <c r="L406" i="4"/>
  <c r="I26" i="7"/>
  <c r="L407" i="4"/>
  <c r="L390" i="4"/>
  <c r="I9" i="7"/>
  <c r="I27" i="7"/>
  <c r="L408" i="4"/>
  <c r="I22" i="7"/>
  <c r="L403" i="4"/>
  <c r="I28" i="7"/>
  <c r="L409" i="4"/>
  <c r="L402" i="4"/>
  <c r="I21" i="7"/>
  <c r="I23" i="7"/>
  <c r="L404" i="4"/>
  <c r="I29" i="7"/>
  <c r="L410" i="4"/>
  <c r="I24" i="7"/>
  <c r="L405" i="4"/>
  <c r="L400" i="4"/>
  <c r="I19" i="7"/>
  <c r="L398" i="4"/>
  <c r="I17" i="7"/>
  <c r="L397" i="4"/>
  <c r="I16" i="7"/>
  <c r="L395" i="4"/>
  <c r="I14" i="7"/>
  <c r="L394" i="4"/>
  <c r="I13" i="7"/>
  <c r="L392" i="4"/>
  <c r="I11" i="7"/>
  <c r="I6" i="7"/>
  <c r="I87" i="1"/>
  <c r="I182" i="1"/>
  <c r="L162" i="4"/>
  <c r="I320" i="1"/>
  <c r="L329" i="4"/>
  <c r="L240" i="4"/>
  <c r="I285" i="1"/>
  <c r="L249" i="4"/>
  <c r="I294" i="1"/>
  <c r="L235" i="4"/>
  <c r="I280" i="1"/>
  <c r="L260" i="4"/>
  <c r="I305" i="1"/>
  <c r="L258" i="4"/>
  <c r="L238" i="4"/>
  <c r="I283" i="1"/>
  <c r="L237" i="4"/>
  <c r="I282" i="1"/>
  <c r="L251" i="4"/>
  <c r="I296" i="1"/>
  <c r="L241" i="4"/>
  <c r="I286" i="1"/>
  <c r="I290" i="1"/>
  <c r="L236" i="4"/>
  <c r="I281" i="1"/>
  <c r="L247" i="4"/>
  <c r="I292" i="1"/>
  <c r="L243" i="4"/>
  <c r="I288" i="1"/>
  <c r="L259" i="4"/>
  <c r="I304" i="1"/>
  <c r="L239" i="4"/>
  <c r="I284" i="1"/>
  <c r="L211" i="4"/>
  <c r="I74" i="1"/>
  <c r="L220" i="4"/>
  <c r="I246" i="1"/>
  <c r="I243" i="1"/>
  <c r="L217" i="4"/>
  <c r="I244" i="1"/>
  <c r="L218" i="4"/>
  <c r="I247" i="1"/>
  <c r="L221" i="4"/>
  <c r="L219" i="4"/>
  <c r="I245" i="1"/>
  <c r="I104" i="1"/>
  <c r="L101" i="4"/>
  <c r="I102" i="1"/>
  <c r="L99" i="4"/>
  <c r="I120" i="1"/>
  <c r="L116" i="4"/>
  <c r="I103" i="1"/>
  <c r="L100" i="4"/>
  <c r="I118" i="1"/>
  <c r="L114" i="4"/>
  <c r="L71" i="4"/>
  <c r="I69" i="1"/>
  <c r="L73" i="4"/>
  <c r="I71" i="1"/>
  <c r="I68" i="1"/>
  <c r="L70" i="4"/>
  <c r="L72" i="4"/>
  <c r="I70" i="1"/>
  <c r="L175" i="4"/>
  <c r="I366" i="1"/>
  <c r="I342" i="1"/>
  <c r="I368" i="1"/>
  <c r="I367" i="1"/>
  <c r="L348" i="4"/>
  <c r="I180" i="1"/>
  <c r="L339" i="4"/>
  <c r="I335" i="1"/>
  <c r="I336" i="1"/>
  <c r="L282" i="4"/>
  <c r="I334" i="1"/>
  <c r="I337" i="1"/>
  <c r="I256" i="1"/>
  <c r="L230" i="4"/>
  <c r="I257" i="1"/>
  <c r="L231" i="4"/>
  <c r="I220" i="1"/>
  <c r="L193" i="4"/>
  <c r="I218" i="1"/>
  <c r="L191" i="4"/>
  <c r="I219" i="1"/>
  <c r="L192" i="4"/>
  <c r="I207" i="1"/>
  <c r="L180" i="4"/>
  <c r="I208" i="1"/>
  <c r="L181" i="4"/>
  <c r="I197" i="1"/>
  <c r="L170" i="4"/>
  <c r="I198" i="1"/>
  <c r="L171" i="4"/>
  <c r="I199" i="1"/>
  <c r="L172" i="4"/>
  <c r="I184" i="1"/>
  <c r="L157" i="4"/>
  <c r="I185" i="1"/>
  <c r="L158" i="4"/>
  <c r="L168" i="4"/>
  <c r="I195" i="1"/>
  <c r="L166" i="4"/>
  <c r="I193" i="1"/>
  <c r="L165" i="4"/>
  <c r="I192" i="1"/>
  <c r="L167" i="4"/>
  <c r="I194" i="1"/>
  <c r="L176" i="4"/>
  <c r="I203" i="1"/>
  <c r="L169" i="4"/>
  <c r="I196" i="1"/>
  <c r="L174" i="4"/>
  <c r="L173" i="4"/>
  <c r="L383" i="4"/>
  <c r="I10" i="2"/>
  <c r="L381" i="4"/>
  <c r="I8" i="2"/>
  <c r="L380" i="4"/>
  <c r="I7" i="2"/>
  <c r="L382" i="4"/>
  <c r="I9" i="2"/>
  <c r="L384" i="4"/>
  <c r="I11" i="2"/>
  <c r="L385" i="4"/>
  <c r="I12" i="2"/>
  <c r="L379" i="4"/>
  <c r="I6" i="2"/>
  <c r="I13" i="1"/>
  <c r="L13" i="4"/>
  <c r="I49" i="1"/>
  <c r="L56" i="4"/>
  <c r="I55" i="1"/>
  <c r="L62" i="4"/>
  <c r="I99" i="1"/>
  <c r="L96" i="4"/>
  <c r="I82" i="1"/>
  <c r="I127" i="1"/>
  <c r="L123" i="4"/>
  <c r="I160" i="1"/>
  <c r="L366" i="4"/>
  <c r="I144" i="1"/>
  <c r="L139" i="4"/>
  <c r="I128" i="1"/>
  <c r="L124" i="4"/>
  <c r="I29" i="1"/>
  <c r="L29" i="4"/>
  <c r="I33" i="1"/>
  <c r="L33" i="4"/>
  <c r="I42" i="1"/>
  <c r="L45" i="4"/>
  <c r="I113" i="1"/>
  <c r="L109" i="4"/>
  <c r="I92" i="1"/>
  <c r="L89" i="4"/>
  <c r="I75" i="1"/>
  <c r="L76" i="4"/>
  <c r="I153" i="1"/>
  <c r="L362" i="4"/>
  <c r="I137" i="1"/>
  <c r="L132" i="4"/>
  <c r="I15" i="1"/>
  <c r="L15" i="4"/>
  <c r="I22" i="1"/>
  <c r="L22" i="4"/>
  <c r="I51" i="1"/>
  <c r="L58" i="4"/>
  <c r="I57" i="1"/>
  <c r="L64" i="4"/>
  <c r="I101" i="1"/>
  <c r="L98" i="4"/>
  <c r="I84" i="1"/>
  <c r="L81" i="4"/>
  <c r="I124" i="1"/>
  <c r="L120" i="4"/>
  <c r="I162" i="1"/>
  <c r="L377" i="4"/>
  <c r="I146" i="1"/>
  <c r="I130" i="1"/>
  <c r="L127" i="4"/>
  <c r="I8" i="1"/>
  <c r="L8" i="4"/>
  <c r="I35" i="1"/>
  <c r="L35" i="4"/>
  <c r="I44" i="1"/>
  <c r="L47" i="4"/>
  <c r="I115" i="1"/>
  <c r="L111" i="4"/>
  <c r="I94" i="1"/>
  <c r="L91" i="4"/>
  <c r="I77" i="1"/>
  <c r="L78" i="4"/>
  <c r="I151" i="1"/>
  <c r="L360" i="4"/>
  <c r="I135" i="1"/>
  <c r="L130" i="4"/>
  <c r="I228" i="1"/>
  <c r="L201" i="4"/>
  <c r="I319" i="1"/>
  <c r="I225" i="1"/>
  <c r="L198" i="4"/>
  <c r="I238" i="1"/>
  <c r="L212" i="4"/>
  <c r="I222" i="1"/>
  <c r="L195" i="4"/>
  <c r="I325" i="1"/>
  <c r="L342" i="4"/>
  <c r="I253" i="1"/>
  <c r="L227" i="4"/>
  <c r="I212" i="1"/>
  <c r="L185" i="4"/>
  <c r="I236" i="1"/>
  <c r="I324" i="1"/>
  <c r="L341" i="4"/>
  <c r="I239" i="1"/>
  <c r="L213" i="4"/>
  <c r="I223" i="1"/>
  <c r="L196" i="4"/>
  <c r="I326" i="1"/>
  <c r="L343" i="4"/>
  <c r="I17" i="1"/>
  <c r="L17" i="4"/>
  <c r="I24" i="1"/>
  <c r="L24" i="4"/>
  <c r="I59" i="1"/>
  <c r="L66" i="4"/>
  <c r="I109" i="1"/>
  <c r="L105" i="4"/>
  <c r="I86" i="1"/>
  <c r="L83" i="4"/>
  <c r="I122" i="1"/>
  <c r="L118" i="4"/>
  <c r="I164" i="1"/>
  <c r="L148" i="4"/>
  <c r="I148" i="1"/>
  <c r="I132" i="1"/>
  <c r="L375" i="4"/>
  <c r="I10" i="1"/>
  <c r="L10" i="4"/>
  <c r="I37" i="1"/>
  <c r="L37" i="4"/>
  <c r="I46" i="1"/>
  <c r="L51" i="4"/>
  <c r="I117" i="1"/>
  <c r="L113" i="4"/>
  <c r="I96" i="1"/>
  <c r="L93" i="4"/>
  <c r="I79" i="1"/>
  <c r="I157" i="1"/>
  <c r="L143" i="4"/>
  <c r="I141" i="1"/>
  <c r="L136" i="4"/>
  <c r="I19" i="1"/>
  <c r="L19" i="4"/>
  <c r="I26" i="1"/>
  <c r="L26" i="4"/>
  <c r="I30" i="1"/>
  <c r="L30" i="4"/>
  <c r="I61" i="1"/>
  <c r="L68" i="4"/>
  <c r="I89" i="1"/>
  <c r="L86" i="4"/>
  <c r="I66" i="1"/>
  <c r="I166" i="1"/>
  <c r="L150" i="4"/>
  <c r="I150" i="1"/>
  <c r="L359" i="4"/>
  <c r="I134" i="1"/>
  <c r="L129" i="4"/>
  <c r="I12" i="1"/>
  <c r="L12" i="4"/>
  <c r="I39" i="1"/>
  <c r="L41" i="4"/>
  <c r="I48" i="1"/>
  <c r="L55" i="4"/>
  <c r="I54" i="1"/>
  <c r="L61" i="4"/>
  <c r="I98" i="1"/>
  <c r="L95" i="4"/>
  <c r="I81" i="1"/>
  <c r="I155" i="1"/>
  <c r="L141" i="4"/>
  <c r="I139" i="1"/>
  <c r="L134" i="4"/>
  <c r="I235" i="1"/>
  <c r="L210" i="4"/>
  <c r="L328" i="4"/>
  <c r="I233" i="1"/>
  <c r="L208" i="4"/>
  <c r="I321" i="1"/>
  <c r="L330" i="4"/>
  <c r="I242" i="1"/>
  <c r="L216" i="4"/>
  <c r="I226" i="1"/>
  <c r="L199" i="4"/>
  <c r="I330" i="1"/>
  <c r="L347" i="4"/>
  <c r="L319" i="4"/>
  <c r="I224" i="1"/>
  <c r="L197" i="4"/>
  <c r="I250" i="1"/>
  <c r="L224" i="4"/>
  <c r="I209" i="1"/>
  <c r="L182" i="4"/>
  <c r="I248" i="1"/>
  <c r="L222" i="4"/>
  <c r="I227" i="1"/>
  <c r="L200" i="4"/>
  <c r="L323" i="4"/>
  <c r="I309" i="1"/>
  <c r="L320" i="4"/>
  <c r="I20" i="1"/>
  <c r="L20" i="4"/>
  <c r="I28" i="1"/>
  <c r="L28" i="4"/>
  <c r="I32" i="1"/>
  <c r="L32" i="4"/>
  <c r="I40" i="1"/>
  <c r="L42" i="4"/>
  <c r="I112" i="1"/>
  <c r="L108" i="4"/>
  <c r="I91" i="1"/>
  <c r="L88" i="4"/>
  <c r="I73" i="1"/>
  <c r="I167" i="1"/>
  <c r="L367" i="4"/>
  <c r="I152" i="1"/>
  <c r="L361" i="4"/>
  <c r="I136" i="1"/>
  <c r="L131" i="4"/>
  <c r="I14" i="1"/>
  <c r="L14" i="4"/>
  <c r="I21" i="1"/>
  <c r="L21" i="4"/>
  <c r="I50" i="1"/>
  <c r="L57" i="4"/>
  <c r="I56" i="1"/>
  <c r="L63" i="4"/>
  <c r="I100" i="1"/>
  <c r="L97" i="4"/>
  <c r="I83" i="1"/>
  <c r="L80" i="4"/>
  <c r="I123" i="1"/>
  <c r="L119" i="4"/>
  <c r="I161" i="1"/>
  <c r="L376" i="4"/>
  <c r="I145" i="1"/>
  <c r="L140" i="4"/>
  <c r="I129" i="1"/>
  <c r="L125" i="4"/>
  <c r="I7" i="1"/>
  <c r="L7" i="4"/>
  <c r="I34" i="1"/>
  <c r="L34" i="4"/>
  <c r="I43" i="1"/>
  <c r="L46" i="4"/>
  <c r="I114" i="1"/>
  <c r="L110" i="4"/>
  <c r="I93" i="1"/>
  <c r="L90" i="4"/>
  <c r="I76" i="1"/>
  <c r="L77" i="4"/>
  <c r="I168" i="1"/>
  <c r="L368" i="4"/>
  <c r="I154" i="1"/>
  <c r="L363" i="4"/>
  <c r="I138" i="1"/>
  <c r="L133" i="4"/>
  <c r="I16" i="1"/>
  <c r="L16" i="4"/>
  <c r="I23" i="1"/>
  <c r="L23" i="4"/>
  <c r="I52" i="1"/>
  <c r="L59" i="4"/>
  <c r="I58" i="1"/>
  <c r="L65" i="4"/>
  <c r="I108" i="1"/>
  <c r="I85" i="1"/>
  <c r="L82" i="4"/>
  <c r="I126" i="1"/>
  <c r="L122" i="4"/>
  <c r="I159" i="1"/>
  <c r="L365" i="4"/>
  <c r="I143" i="1"/>
  <c r="L138" i="4"/>
  <c r="I249" i="1"/>
  <c r="L223" i="4"/>
  <c r="I206" i="1"/>
  <c r="L179" i="4"/>
  <c r="I241" i="1"/>
  <c r="L215" i="4"/>
  <c r="I329" i="1"/>
  <c r="L346" i="4"/>
  <c r="I251" i="1"/>
  <c r="L225" i="4"/>
  <c r="I230" i="1"/>
  <c r="L205" i="4"/>
  <c r="I210" i="1"/>
  <c r="L183" i="4"/>
  <c r="I232" i="1"/>
  <c r="L207" i="4"/>
  <c r="I311" i="1"/>
  <c r="L322" i="4"/>
  <c r="I217" i="1"/>
  <c r="L190" i="4"/>
  <c r="I252" i="1"/>
  <c r="L226" i="4"/>
  <c r="I231" i="1"/>
  <c r="L206" i="4"/>
  <c r="I211" i="1"/>
  <c r="L184" i="4"/>
  <c r="I316" i="1"/>
  <c r="L327" i="4"/>
  <c r="I9" i="1"/>
  <c r="L9" i="4"/>
  <c r="I36" i="1"/>
  <c r="L36" i="4"/>
  <c r="I45" i="1"/>
  <c r="L50" i="4"/>
  <c r="I116" i="1"/>
  <c r="L112" i="4"/>
  <c r="I95" i="1"/>
  <c r="L92" i="4"/>
  <c r="I78" i="1"/>
  <c r="L79" i="4"/>
  <c r="I169" i="1"/>
  <c r="L369" i="4"/>
  <c r="I156" i="1"/>
  <c r="L142" i="4"/>
  <c r="I140" i="1"/>
  <c r="L135" i="4"/>
  <c r="I18" i="1"/>
  <c r="L18" i="4"/>
  <c r="I25" i="1"/>
  <c r="L25" i="4"/>
  <c r="I53" i="1"/>
  <c r="L60" i="4"/>
  <c r="I60" i="1"/>
  <c r="L67" i="4"/>
  <c r="I110" i="1"/>
  <c r="L106" i="4"/>
  <c r="I88" i="1"/>
  <c r="L85" i="4"/>
  <c r="I65" i="1"/>
  <c r="I165" i="1"/>
  <c r="L149" i="4"/>
  <c r="I149" i="1"/>
  <c r="L358" i="4"/>
  <c r="I133" i="1"/>
  <c r="L128" i="4"/>
  <c r="I11" i="1"/>
  <c r="L11" i="4"/>
  <c r="I38" i="1"/>
  <c r="L40" i="4"/>
  <c r="I47" i="1"/>
  <c r="L52" i="4"/>
  <c r="I64" i="1"/>
  <c r="I97" i="1"/>
  <c r="L94" i="4"/>
  <c r="I80" i="1"/>
  <c r="L372" i="4"/>
  <c r="I158" i="1"/>
  <c r="L364" i="4"/>
  <c r="I142" i="1"/>
  <c r="L137" i="4"/>
  <c r="L6" i="4"/>
  <c r="I27" i="1"/>
  <c r="L27" i="4"/>
  <c r="I31" i="1"/>
  <c r="L31" i="4"/>
  <c r="I62" i="1"/>
  <c r="L69" i="4"/>
  <c r="I111" i="1"/>
  <c r="L107" i="4"/>
  <c r="I90" i="1"/>
  <c r="L87" i="4"/>
  <c r="I67" i="1"/>
  <c r="I163" i="1"/>
  <c r="L147" i="4"/>
  <c r="I147" i="1"/>
  <c r="I131" i="1"/>
  <c r="L374" i="4"/>
  <c r="I216" i="1"/>
  <c r="L189" i="4"/>
  <c r="I254" i="1"/>
  <c r="L228" i="4"/>
  <c r="I213" i="1"/>
  <c r="L186" i="4"/>
  <c r="I255" i="1"/>
  <c r="L229" i="4"/>
  <c r="I234" i="1"/>
  <c r="L209" i="4"/>
  <c r="I214" i="1"/>
  <c r="L187" i="4"/>
  <c r="I323" i="1"/>
  <c r="L332" i="4"/>
  <c r="I240" i="1"/>
  <c r="L214" i="4"/>
  <c r="I328" i="1"/>
  <c r="L345" i="4"/>
  <c r="I229" i="1"/>
  <c r="L202" i="4"/>
  <c r="I315" i="1"/>
  <c r="L326" i="4"/>
  <c r="I215" i="1"/>
  <c r="L188" i="4"/>
  <c r="E385" i="4"/>
  <c r="E384" i="4"/>
  <c r="E382" i="4"/>
  <c r="E381" i="4"/>
  <c r="E380" i="4"/>
  <c r="F277" i="4"/>
  <c r="F20" i="14" s="1"/>
  <c r="F208" i="4"/>
  <c r="E208" i="4"/>
  <c r="F207" i="4"/>
  <c r="E207" i="4"/>
  <c r="F206" i="4"/>
  <c r="F201" i="4"/>
  <c r="E201" i="4"/>
  <c r="E198" i="4"/>
  <c r="B198" i="4"/>
  <c r="E197" i="4"/>
  <c r="B197" i="4"/>
  <c r="E196" i="4"/>
  <c r="B196" i="4"/>
  <c r="F195" i="4"/>
  <c r="E195" i="4"/>
  <c r="B195" i="4"/>
  <c r="E316" i="1"/>
  <c r="D316" i="1"/>
  <c r="C316" i="1"/>
  <c r="B316" i="1"/>
  <c r="G276" i="1"/>
  <c r="F276" i="1"/>
  <c r="E276" i="1"/>
  <c r="D276" i="1"/>
  <c r="B276" i="1"/>
  <c r="G269" i="1"/>
  <c r="F269" i="1"/>
  <c r="E269" i="1"/>
  <c r="C269" i="1"/>
  <c r="B269" i="1"/>
  <c r="G268" i="1"/>
  <c r="F268" i="1"/>
  <c r="E268" i="1"/>
  <c r="D268" i="1"/>
  <c r="C268" i="1"/>
  <c r="B268" i="1"/>
  <c r="G267" i="1"/>
  <c r="F267" i="1"/>
  <c r="E267" i="1"/>
  <c r="D267" i="1"/>
  <c r="C267" i="1"/>
  <c r="B267" i="1"/>
  <c r="G266" i="1"/>
  <c r="F266" i="1"/>
  <c r="E266" i="1"/>
  <c r="D266" i="1"/>
  <c r="C266" i="1"/>
  <c r="B266" i="1"/>
  <c r="E264" i="1"/>
  <c r="E263" i="1"/>
  <c r="E262" i="1"/>
  <c r="E261" i="1"/>
  <c r="E260" i="1"/>
  <c r="F259" i="1"/>
  <c r="E259" i="1"/>
  <c r="D259" i="1"/>
  <c r="C259" i="1"/>
  <c r="B259" i="1"/>
  <c r="G255" i="1"/>
  <c r="F255" i="1"/>
  <c r="E255" i="1"/>
  <c r="D255" i="1"/>
  <c r="C255" i="1"/>
  <c r="B255" i="1"/>
  <c r="G254" i="1"/>
  <c r="F254" i="1"/>
  <c r="E254" i="1"/>
  <c r="D254" i="1"/>
  <c r="C254" i="1"/>
  <c r="B254" i="1"/>
  <c r="G253" i="1"/>
  <c r="F253" i="1"/>
  <c r="E253" i="1"/>
  <c r="D253" i="1"/>
  <c r="C253" i="1"/>
  <c r="B253" i="1"/>
  <c r="G252" i="1"/>
  <c r="F252" i="1"/>
  <c r="E252" i="1"/>
  <c r="D252" i="1"/>
  <c r="C252" i="1"/>
  <c r="B252" i="1"/>
  <c r="G251" i="1"/>
  <c r="F251" i="1"/>
  <c r="E251" i="1"/>
  <c r="D251" i="1"/>
  <c r="C251" i="1"/>
  <c r="B251" i="1"/>
  <c r="G250" i="1"/>
  <c r="F250" i="1"/>
  <c r="E250" i="1"/>
  <c r="D250" i="1"/>
  <c r="C250" i="1"/>
  <c r="B250" i="1"/>
  <c r="G249" i="1"/>
  <c r="F249" i="1"/>
  <c r="E249" i="1"/>
  <c r="D249" i="1"/>
  <c r="C249" i="1"/>
  <c r="B249" i="1"/>
  <c r="G248" i="1"/>
  <c r="F248" i="1"/>
  <c r="E248" i="1"/>
  <c r="D248" i="1"/>
  <c r="C248" i="1"/>
  <c r="B248" i="1"/>
  <c r="D242" i="1"/>
  <c r="B242" i="1"/>
  <c r="D241" i="1"/>
  <c r="B241" i="1"/>
  <c r="D240" i="1"/>
  <c r="B240" i="1"/>
  <c r="D239" i="1"/>
  <c r="B239" i="1"/>
  <c r="D238" i="1"/>
  <c r="B238" i="1"/>
  <c r="E236" i="1"/>
  <c r="D236" i="1"/>
  <c r="C236" i="1"/>
  <c r="B236" i="1"/>
  <c r="E235" i="1"/>
  <c r="D235" i="1"/>
  <c r="C235" i="1"/>
  <c r="B235" i="1"/>
  <c r="F226" i="1"/>
  <c r="E226" i="1"/>
  <c r="D226" i="1"/>
  <c r="C226" i="1"/>
  <c r="B226" i="1"/>
  <c r="E205" i="1"/>
  <c r="D205" i="1"/>
  <c r="C205" i="1"/>
  <c r="B205" i="1"/>
  <c r="E196" i="1"/>
  <c r="B196" i="1"/>
  <c r="E195" i="1"/>
  <c r="D195" i="1"/>
  <c r="B195" i="1"/>
  <c r="E194" i="1"/>
  <c r="D194" i="1"/>
  <c r="B194" i="1"/>
  <c r="E193" i="1"/>
  <c r="D193" i="1"/>
  <c r="B193" i="1"/>
  <c r="E192" i="1"/>
  <c r="D192" i="1"/>
  <c r="B192" i="1"/>
  <c r="E191" i="1"/>
  <c r="D191" i="1"/>
  <c r="B191" i="1"/>
  <c r="F179" i="1"/>
  <c r="E179" i="1"/>
  <c r="D179" i="1"/>
  <c r="C179" i="1"/>
  <c r="B179" i="1"/>
  <c r="F178" i="1"/>
  <c r="E178" i="1"/>
  <c r="D178" i="1"/>
  <c r="C178" i="1"/>
  <c r="B178" i="1"/>
  <c r="E177" i="1"/>
  <c r="D177" i="1"/>
  <c r="C177" i="1"/>
  <c r="B177" i="1"/>
  <c r="D170" i="1"/>
  <c r="C170" i="1"/>
  <c r="E169" i="1"/>
  <c r="D169" i="1"/>
  <c r="C169" i="1"/>
  <c r="E168" i="1"/>
  <c r="D168" i="1"/>
  <c r="C168" i="1"/>
  <c r="E167" i="1"/>
  <c r="D167" i="1"/>
  <c r="C167" i="1"/>
  <c r="E166" i="1"/>
  <c r="D166" i="1"/>
  <c r="C166" i="1"/>
  <c r="E165" i="1"/>
  <c r="D165" i="1"/>
  <c r="C165" i="1"/>
  <c r="B165" i="1"/>
  <c r="G164" i="1"/>
  <c r="E164" i="1"/>
  <c r="D164" i="1"/>
  <c r="C164" i="1"/>
  <c r="G163" i="1"/>
  <c r="E163" i="1"/>
  <c r="D163" i="1"/>
  <c r="C163" i="1"/>
  <c r="B163" i="1"/>
  <c r="E162" i="1"/>
  <c r="D162" i="1"/>
  <c r="C162" i="1"/>
  <c r="E161" i="1"/>
  <c r="D161" i="1"/>
  <c r="C161" i="1"/>
  <c r="B161" i="1"/>
  <c r="E160" i="1"/>
  <c r="D160" i="1"/>
  <c r="C160" i="1"/>
  <c r="E159" i="1"/>
  <c r="D159" i="1"/>
  <c r="C159" i="1"/>
  <c r="E158" i="1"/>
  <c r="D158" i="1"/>
  <c r="C158" i="1"/>
  <c r="B158" i="1"/>
  <c r="E157" i="1"/>
  <c r="D157" i="1"/>
  <c r="C157" i="1"/>
  <c r="E156" i="1"/>
  <c r="D156" i="1"/>
  <c r="C156" i="1"/>
  <c r="E155" i="1"/>
  <c r="C155" i="1"/>
  <c r="B155" i="1"/>
  <c r="E154" i="1"/>
  <c r="D154" i="1"/>
  <c r="C154" i="1"/>
  <c r="E153" i="1"/>
  <c r="D153" i="1"/>
  <c r="C153" i="1"/>
  <c r="E152" i="1"/>
  <c r="D152" i="1"/>
  <c r="C152" i="1"/>
  <c r="B152" i="1"/>
  <c r="E151" i="1"/>
  <c r="C151" i="1"/>
  <c r="E150" i="1"/>
  <c r="C150" i="1"/>
  <c r="E149" i="1"/>
  <c r="C149" i="1"/>
  <c r="B149" i="1"/>
  <c r="E148" i="1"/>
  <c r="D148" i="1"/>
  <c r="C148" i="1"/>
  <c r="E147" i="1"/>
  <c r="D147" i="1"/>
  <c r="C147" i="1"/>
  <c r="E146" i="1"/>
  <c r="D146" i="1"/>
  <c r="C146" i="1"/>
  <c r="B146" i="1"/>
  <c r="G145" i="1"/>
  <c r="E145" i="1"/>
  <c r="D145" i="1"/>
  <c r="C145" i="1"/>
  <c r="G144" i="1"/>
  <c r="E144" i="1"/>
  <c r="D144" i="1"/>
  <c r="C144" i="1"/>
  <c r="G143" i="1"/>
  <c r="E143" i="1"/>
  <c r="D143" i="1"/>
  <c r="C143" i="1"/>
  <c r="G142" i="1"/>
  <c r="E142" i="1"/>
  <c r="C142" i="1"/>
  <c r="B142" i="1"/>
  <c r="G140" i="1"/>
  <c r="E140" i="1"/>
  <c r="D140" i="1"/>
  <c r="C140" i="1"/>
  <c r="G139" i="1"/>
  <c r="E139" i="1"/>
  <c r="D139" i="1"/>
  <c r="C139" i="1"/>
  <c r="G138" i="1"/>
  <c r="E138" i="1"/>
  <c r="D138" i="1"/>
  <c r="C138" i="1"/>
  <c r="G137" i="1"/>
  <c r="E137" i="1"/>
  <c r="C137" i="1"/>
  <c r="B137" i="1"/>
  <c r="G136" i="1"/>
  <c r="E136" i="1"/>
  <c r="D136" i="1"/>
  <c r="C136" i="1"/>
  <c r="G135" i="1"/>
  <c r="E135" i="1"/>
  <c r="D135" i="1"/>
  <c r="C135" i="1"/>
  <c r="G134" i="1"/>
  <c r="E134" i="1"/>
  <c r="D134" i="1"/>
  <c r="C134" i="1"/>
  <c r="G133" i="1"/>
  <c r="E133" i="1"/>
  <c r="D133" i="1"/>
  <c r="C133" i="1"/>
  <c r="B133" i="1"/>
  <c r="E132" i="1"/>
  <c r="C132" i="1"/>
  <c r="B132" i="1"/>
  <c r="G114" i="1"/>
  <c r="F114" i="1"/>
  <c r="E114" i="1"/>
  <c r="D114" i="1"/>
  <c r="G113" i="1"/>
  <c r="F113" i="1"/>
  <c r="E113" i="1"/>
  <c r="D113" i="1"/>
  <c r="E101" i="1"/>
  <c r="D101" i="1"/>
  <c r="C101" i="1"/>
  <c r="B101" i="1"/>
  <c r="E100" i="1"/>
  <c r="D100" i="1"/>
  <c r="C100" i="1"/>
  <c r="B100" i="1"/>
  <c r="E99" i="1"/>
  <c r="D99" i="1"/>
  <c r="C99" i="1"/>
  <c r="B99" i="1"/>
  <c r="E98" i="1"/>
  <c r="D98" i="1"/>
  <c r="C98" i="1"/>
  <c r="B98" i="1"/>
  <c r="E97" i="1"/>
  <c r="D97" i="1"/>
  <c r="C97" i="1"/>
  <c r="B97" i="1"/>
  <c r="E96" i="1"/>
  <c r="D96" i="1"/>
  <c r="C96" i="1"/>
  <c r="B96" i="1"/>
  <c r="E95" i="1"/>
  <c r="D95" i="1"/>
  <c r="C95" i="1"/>
  <c r="B95" i="1"/>
  <c r="E94" i="1"/>
  <c r="D94" i="1"/>
  <c r="C94" i="1"/>
  <c r="B94" i="1"/>
  <c r="E93" i="1"/>
  <c r="D93" i="1"/>
  <c r="C93" i="1"/>
  <c r="B93" i="1"/>
  <c r="F92" i="1"/>
  <c r="E92" i="1"/>
  <c r="D92" i="1"/>
  <c r="C92" i="1"/>
  <c r="B92" i="1"/>
  <c r="F91" i="1"/>
  <c r="E91" i="1"/>
  <c r="D91" i="1"/>
  <c r="C91" i="1"/>
  <c r="B91" i="1"/>
  <c r="F90" i="1"/>
  <c r="E90" i="1"/>
  <c r="D90" i="1"/>
  <c r="C90" i="1"/>
  <c r="B90" i="1"/>
  <c r="F89" i="1"/>
  <c r="E89" i="1"/>
  <c r="D89" i="1"/>
  <c r="C89" i="1"/>
  <c r="B89" i="1"/>
  <c r="E88" i="1"/>
  <c r="D88" i="1"/>
  <c r="C88" i="1"/>
  <c r="B88" i="1"/>
  <c r="E86" i="1"/>
  <c r="D86" i="1"/>
  <c r="C86" i="1"/>
  <c r="B86" i="1"/>
  <c r="E85" i="1"/>
  <c r="D85" i="1"/>
  <c r="C85" i="1"/>
  <c r="E84" i="1"/>
  <c r="D84" i="1"/>
  <c r="E83" i="1"/>
  <c r="D83" i="1"/>
  <c r="C83" i="1"/>
  <c r="E47" i="1"/>
  <c r="D47" i="1"/>
  <c r="C47" i="1"/>
  <c r="B47" i="1"/>
  <c r="E46" i="1"/>
  <c r="D46" i="1"/>
  <c r="C46" i="1"/>
  <c r="B46" i="1"/>
  <c r="E45" i="1"/>
  <c r="D45" i="1"/>
  <c r="C45" i="1"/>
  <c r="B45" i="1"/>
  <c r="E44" i="1"/>
  <c r="D44" i="1"/>
  <c r="C44" i="1"/>
  <c r="B44" i="1"/>
  <c r="E43" i="1"/>
  <c r="D43" i="1"/>
  <c r="C43" i="1"/>
  <c r="B43" i="1"/>
  <c r="E42" i="1"/>
  <c r="D42" i="1"/>
  <c r="C42" i="1"/>
  <c r="B42" i="1"/>
  <c r="E40" i="1"/>
  <c r="D40" i="1"/>
  <c r="C40" i="1"/>
  <c r="B40" i="1"/>
  <c r="E39" i="1"/>
  <c r="D39" i="1"/>
  <c r="C39" i="1"/>
  <c r="B39" i="1"/>
  <c r="E38" i="1"/>
  <c r="D38" i="1"/>
  <c r="C38" i="1"/>
  <c r="B38" i="1"/>
  <c r="E37" i="1"/>
  <c r="D37" i="1"/>
  <c r="C37" i="1"/>
  <c r="B37" i="1"/>
  <c r="E36" i="1"/>
  <c r="D36" i="1"/>
  <c r="C36" i="1"/>
  <c r="B36" i="1"/>
  <c r="E35" i="1"/>
  <c r="D35" i="1"/>
  <c r="C35" i="1"/>
  <c r="B35" i="1"/>
  <c r="E29" i="1"/>
  <c r="D29" i="1"/>
  <c r="C29" i="1"/>
  <c r="B29" i="1"/>
  <c r="G24" i="1"/>
  <c r="G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E11" i="1"/>
  <c r="D11" i="1"/>
  <c r="I10" i="10" l="1"/>
  <c r="I341" i="1" s="1"/>
  <c r="D279" i="4"/>
  <c r="D280" i="4"/>
  <c r="D197" i="4"/>
  <c r="D195" i="4"/>
  <c r="D196" i="4"/>
  <c r="D198" i="4"/>
  <c r="F170" i="1"/>
  <c r="F167" i="1"/>
  <c r="F168" i="1"/>
  <c r="F169" i="1"/>
  <c r="J160" i="4"/>
  <c r="I51" i="12" s="1"/>
  <c r="I43" i="12"/>
  <c r="J161" i="4"/>
  <c r="I52" i="12" s="1"/>
  <c r="I44" i="12"/>
  <c r="I47" i="12"/>
  <c r="I6" i="13"/>
  <c r="I46" i="12"/>
  <c r="J178" i="4"/>
  <c r="I45" i="12" l="1"/>
  <c r="I6" i="14"/>
  <c r="I7" i="14"/>
  <c r="I9" i="14"/>
  <c r="I20" i="13"/>
  <c r="L273" i="4"/>
  <c r="I16" i="14"/>
  <c r="I8" i="14"/>
  <c r="L289" i="4"/>
  <c r="I13" i="10"/>
  <c r="I259" i="1"/>
  <c r="L275" i="4"/>
  <c r="I268" i="1"/>
  <c r="L265" i="4"/>
  <c r="I177" i="1"/>
  <c r="L155" i="4"/>
  <c r="I183" i="1"/>
  <c r="L156" i="4"/>
  <c r="I175" i="1"/>
  <c r="L153" i="4"/>
  <c r="I260" i="1"/>
  <c r="L276" i="4"/>
  <c r="I174" i="1"/>
  <c r="L152" i="4"/>
  <c r="I266" i="1"/>
  <c r="L263" i="4"/>
  <c r="I191" i="1"/>
  <c r="L164" i="4"/>
  <c r="L177" i="4"/>
  <c r="I178" i="1"/>
  <c r="L160" i="4"/>
  <c r="I261" i="1"/>
  <c r="L277" i="4"/>
  <c r="I205" i="1"/>
  <c r="L178" i="4"/>
  <c r="I267" i="1"/>
  <c r="L264" i="4"/>
  <c r="I269" i="1"/>
  <c r="L266" i="4"/>
  <c r="I276" i="1"/>
  <c r="I263" i="1"/>
  <c r="L279" i="4"/>
  <c r="I176" i="1"/>
  <c r="L154" i="4"/>
  <c r="I179" i="1"/>
  <c r="L161" i="4"/>
  <c r="I264" i="1"/>
  <c r="L280" i="4"/>
  <c r="I181" i="1"/>
  <c r="L337" i="4"/>
  <c r="K437" i="4"/>
  <c r="G5" i="6" l="1" a="1"/>
  <c r="G5" i="6" s="1"/>
  <c r="B5" i="6" a="1"/>
  <c r="B5" i="6" s="1"/>
  <c r="B15" i="6" a="1"/>
  <c r="B15" i="6" s="1"/>
  <c r="B6" i="6" a="1"/>
  <c r="B6" i="6" s="1"/>
  <c r="B9" i="6" a="1"/>
  <c r="B9" i="6" s="1"/>
  <c r="B7" i="6" a="1"/>
  <c r="B7" i="6" s="1"/>
  <c r="B10" i="6" a="1"/>
  <c r="B10" i="6" s="1"/>
  <c r="B12" i="6" a="1"/>
  <c r="B12" i="6" s="1"/>
  <c r="B14" i="6" a="1"/>
  <c r="B14" i="6" s="1"/>
  <c r="B11" i="6" a="1"/>
  <c r="B11" i="6" s="1"/>
  <c r="B13" i="6" a="1"/>
  <c r="B13" i="6" s="1"/>
  <c r="B8" i="6" a="1"/>
  <c r="B8" i="6" s="1"/>
  <c r="A5" i="6" a="1"/>
  <c r="A5" i="6" s="1"/>
  <c r="C5" i="6" a="1"/>
  <c r="C5" i="6" s="1"/>
  <c r="D5" i="6" a="1"/>
  <c r="D5" i="6" s="1"/>
  <c r="F5" i="6" a="1"/>
  <c r="F5" i="6" s="1"/>
  <c r="E5" i="6" a="1"/>
  <c r="E5" i="6" s="1"/>
  <c r="A24" i="6" a="1"/>
  <c r="A24" i="6" s="1"/>
  <c r="A8" i="6" a="1"/>
  <c r="A8" i="6" s="1"/>
  <c r="A6" i="6" a="1"/>
  <c r="A6" i="6" s="1"/>
  <c r="A35" i="6" a="1"/>
  <c r="A35" i="6" s="1"/>
  <c r="A33" i="6" a="1"/>
  <c r="A33" i="6" s="1"/>
  <c r="A28" i="6" a="1"/>
  <c r="A28" i="6" s="1"/>
  <c r="A14" i="6" a="1"/>
  <c r="A14" i="6" s="1"/>
  <c r="A27" i="6" a="1"/>
  <c r="A27" i="6" s="1"/>
  <c r="A25" i="6" a="1"/>
  <c r="A25" i="6" s="1"/>
  <c r="A37" i="6" a="1"/>
  <c r="A37" i="6" s="1"/>
  <c r="A23" i="6" a="1"/>
  <c r="A23" i="6" s="1"/>
  <c r="A21" i="6" a="1"/>
  <c r="A21" i="6" s="1"/>
  <c r="A19" i="6" a="1"/>
  <c r="A19" i="6" s="1"/>
  <c r="A17" i="6" a="1"/>
  <c r="A17" i="6" s="1"/>
  <c r="A31" i="6" a="1"/>
  <c r="A31" i="6" s="1"/>
  <c r="A29" i="6" a="1"/>
  <c r="A29" i="6" s="1"/>
  <c r="A11" i="6" a="1"/>
  <c r="A11" i="6" s="1"/>
  <c r="A7" i="6" a="1"/>
  <c r="A7" i="6" s="1"/>
  <c r="A13" i="6" a="1"/>
  <c r="A13" i="6" s="1"/>
  <c r="A34" i="6" a="1"/>
  <c r="A34" i="6" s="1"/>
  <c r="A9" i="6" a="1"/>
  <c r="A9" i="6" s="1"/>
  <c r="A15" i="6" a="1"/>
  <c r="A15" i="6" s="1"/>
  <c r="A32" i="6" a="1"/>
  <c r="A32" i="6" s="1"/>
  <c r="A26" i="6" a="1"/>
  <c r="A26" i="6" s="1"/>
  <c r="A16" i="6" a="1"/>
  <c r="A16" i="6" s="1"/>
  <c r="A22" i="6" a="1"/>
  <c r="A22" i="6" s="1"/>
  <c r="A36" i="6" a="1"/>
  <c r="A36" i="6" s="1"/>
  <c r="A18" i="6" a="1"/>
  <c r="A18" i="6" s="1"/>
  <c r="A20" i="6" a="1"/>
  <c r="A20" i="6" s="1"/>
  <c r="A30" i="6" a="1"/>
  <c r="A30" i="6" s="1"/>
  <c r="A12" i="6" a="1"/>
  <c r="A12" i="6" s="1"/>
  <c r="A10" i="6" a="1"/>
  <c r="A10" i="6" s="1"/>
  <c r="G8" i="6" a="1"/>
  <c r="G8" i="6" s="1"/>
  <c r="D10" i="6" a="1"/>
  <c r="D10" i="6" s="1"/>
  <c r="E28" i="6" a="1"/>
  <c r="E28" i="6" s="1"/>
  <c r="G29" i="6" a="1"/>
  <c r="G29" i="6" s="1"/>
  <c r="G36" i="6" a="1"/>
  <c r="G36" i="6" s="1"/>
  <c r="D14" i="6" a="1"/>
  <c r="D14" i="6" s="1"/>
  <c r="E24" i="6" a="1"/>
  <c r="E24" i="6" s="1"/>
  <c r="C13" i="6" a="1"/>
  <c r="C13" i="6" s="1"/>
  <c r="F9" i="6" a="1"/>
  <c r="F9" i="6" s="1"/>
  <c r="C10" i="6" a="1"/>
  <c r="C10" i="6" s="1"/>
  <c r="B29" i="6" a="1"/>
  <c r="B29" i="6" s="1"/>
  <c r="D26" i="6" a="1"/>
  <c r="D26" i="6" s="1"/>
  <c r="D12" i="6" a="1"/>
  <c r="D12" i="6" s="1"/>
  <c r="E8" i="6" a="1"/>
  <c r="E8" i="6" s="1"/>
  <c r="G6" i="6" a="1"/>
  <c r="G6" i="6" s="1"/>
  <c r="D35" i="6" a="1"/>
  <c r="D35" i="6" s="1"/>
  <c r="F23" i="6" a="1"/>
  <c r="F23" i="6" s="1"/>
  <c r="B17" i="6" a="1"/>
  <c r="B17" i="6" s="1"/>
  <c r="E11" i="6" a="1"/>
  <c r="E11" i="6" s="1"/>
  <c r="F18" i="6" a="1"/>
  <c r="F18" i="6" s="1"/>
  <c r="D15" i="6" a="1"/>
  <c r="D15" i="6" s="1"/>
  <c r="C7" i="6" a="1"/>
  <c r="C7" i="6" s="1"/>
  <c r="B18" i="6" a="1"/>
  <c r="B18" i="6" s="1"/>
  <c r="D8" i="6" a="1"/>
  <c r="D8" i="6" s="1"/>
  <c r="G28" i="6" a="1"/>
  <c r="G28" i="6" s="1"/>
  <c r="G15" i="6" a="1"/>
  <c r="G15" i="6" s="1"/>
  <c r="E37" i="6" a="1"/>
  <c r="E37" i="6" s="1"/>
  <c r="G10" i="6" a="1"/>
  <c r="G10" i="6" s="1"/>
  <c r="E23" i="6" a="1"/>
  <c r="E23" i="6" s="1"/>
  <c r="D7" i="6" a="1"/>
  <c r="D7" i="6" s="1"/>
  <c r="G7" i="6" a="1"/>
  <c r="G7" i="6" s="1"/>
  <c r="F26" i="6" a="1"/>
  <c r="F26" i="6" s="1"/>
  <c r="F19" i="6" a="1"/>
  <c r="F19" i="6" s="1"/>
  <c r="E27" i="6" a="1"/>
  <c r="E27" i="6" s="1"/>
  <c r="D28" i="6" a="1"/>
  <c r="D28" i="6" s="1"/>
  <c r="G31" i="6" a="1"/>
  <c r="G31" i="6" s="1"/>
  <c r="E31" i="6" a="1"/>
  <c r="E31" i="6" s="1"/>
  <c r="G16" i="6" a="1"/>
  <c r="G16" i="6" s="1"/>
  <c r="B30" i="6" a="1"/>
  <c r="B30" i="6" s="1"/>
  <c r="C6" i="6" a="1"/>
  <c r="C6" i="6" s="1"/>
  <c r="B32" i="6" a="1"/>
  <c r="B32" i="6" s="1"/>
  <c r="D19" i="6" a="1"/>
  <c r="D19" i="6" s="1"/>
  <c r="F7" i="6" a="1"/>
  <c r="F7" i="6" s="1"/>
  <c r="G18" i="6" a="1"/>
  <c r="G18" i="6" s="1"/>
  <c r="F6" i="6" a="1"/>
  <c r="F6" i="6" s="1"/>
  <c r="E35" i="6" a="1"/>
  <c r="E35" i="6" s="1"/>
  <c r="C20" i="6" a="1"/>
  <c r="C20" i="6" s="1"/>
  <c r="D37" i="6" a="1"/>
  <c r="D37" i="6" s="1"/>
  <c r="F34" i="6" a="1"/>
  <c r="F34" i="6" s="1"/>
  <c r="F16" i="6" a="1"/>
  <c r="F16" i="6" s="1"/>
  <c r="F33" i="6" a="1"/>
  <c r="F33" i="6" s="1"/>
  <c r="E36" i="6" a="1"/>
  <c r="E36" i="6" s="1"/>
  <c r="D25" i="6" a="1"/>
  <c r="D25" i="6" s="1"/>
  <c r="F10" i="6" a="1"/>
  <c r="F10" i="6" s="1"/>
  <c r="E32" i="6" a="1"/>
  <c r="E32" i="6" s="1"/>
  <c r="E29" i="6" a="1"/>
  <c r="E29" i="6" s="1"/>
  <c r="F27" i="6" a="1"/>
  <c r="F27" i="6" s="1"/>
  <c r="E21" i="6" a="1"/>
  <c r="E21" i="6" s="1"/>
  <c r="C11" i="6" a="1"/>
  <c r="C11" i="6" s="1"/>
  <c r="C14" i="6" a="1"/>
  <c r="C14" i="6" s="1"/>
  <c r="C22" i="6" a="1"/>
  <c r="C22" i="6" s="1"/>
  <c r="C28" i="6" a="1"/>
  <c r="C28" i="6" s="1"/>
  <c r="G12" i="6" a="1"/>
  <c r="G12" i="6" s="1"/>
  <c r="D29" i="6" a="1"/>
  <c r="D29" i="6" s="1"/>
  <c r="E25" i="6" a="1"/>
  <c r="E25" i="6" s="1"/>
  <c r="B26" i="6" a="1"/>
  <c r="B26" i="6" s="1"/>
  <c r="F22" i="6" a="1"/>
  <c r="F22" i="6" s="1"/>
  <c r="E18" i="6" a="1"/>
  <c r="E18" i="6" s="1"/>
  <c r="F28" i="6" a="1"/>
  <c r="F28" i="6" s="1"/>
  <c r="E22" i="6" a="1"/>
  <c r="E22" i="6" s="1"/>
  <c r="B27" i="6" a="1"/>
  <c r="B27" i="6" s="1"/>
  <c r="E14" i="6" a="1"/>
  <c r="E14" i="6" s="1"/>
  <c r="E17" i="6" a="1"/>
  <c r="E17" i="6" s="1"/>
  <c r="B22" i="6" a="1"/>
  <c r="B22" i="6" s="1"/>
  <c r="E7" i="6" a="1"/>
  <c r="E7" i="6" s="1"/>
  <c r="G22" i="6" a="1"/>
  <c r="G22" i="6" s="1"/>
  <c r="F32" i="6" a="1"/>
  <c r="F32" i="6" s="1"/>
  <c r="C26" i="6" a="1"/>
  <c r="C26" i="6" s="1"/>
  <c r="B35" i="6" a="1"/>
  <c r="B35" i="6" s="1"/>
  <c r="C17" i="6" a="1"/>
  <c r="C17" i="6" s="1"/>
  <c r="G34" i="6" a="1"/>
  <c r="G34" i="6" s="1"/>
  <c r="B33" i="6" a="1"/>
  <c r="B33" i="6" s="1"/>
  <c r="E10" i="6" a="1"/>
  <c r="E10" i="6" s="1"/>
  <c r="B34" i="6" a="1"/>
  <c r="B34" i="6" s="1"/>
  <c r="F11" i="6" a="1"/>
  <c r="F11" i="6" s="1"/>
  <c r="C35" i="6" a="1"/>
  <c r="C35" i="6" s="1"/>
  <c r="B24" i="6" a="1"/>
  <c r="B24" i="6" s="1"/>
  <c r="G17" i="6" a="1"/>
  <c r="G17" i="6" s="1"/>
  <c r="E26" i="6" a="1"/>
  <c r="E26" i="6" s="1"/>
  <c r="D13" i="6" a="1"/>
  <c r="D13" i="6" s="1"/>
  <c r="C29" i="6" a="1"/>
  <c r="C29" i="6" s="1"/>
  <c r="D27" i="6" a="1"/>
  <c r="D27" i="6" s="1"/>
  <c r="F31" i="6" a="1"/>
  <c r="F31" i="6" s="1"/>
  <c r="G9" i="6" a="1"/>
  <c r="G9" i="6" s="1"/>
  <c r="E19" i="6" a="1"/>
  <c r="E19" i="6" s="1"/>
  <c r="C12" i="6" a="1"/>
  <c r="C12" i="6" s="1"/>
  <c r="F35" i="6" a="1"/>
  <c r="F35" i="6" s="1"/>
  <c r="D6" i="6" a="1"/>
  <c r="D6" i="6" s="1"/>
  <c r="D11" i="6" a="1"/>
  <c r="D11" i="6" s="1"/>
  <c r="C21" i="6" a="1"/>
  <c r="C21" i="6" s="1"/>
  <c r="C27" i="6" a="1"/>
  <c r="C27" i="6" s="1"/>
  <c r="G19" i="6" a="1"/>
  <c r="G19" i="6" s="1"/>
  <c r="G27" i="6" a="1"/>
  <c r="G27" i="6" s="1"/>
  <c r="D30" i="6" a="1"/>
  <c r="D30" i="6" s="1"/>
  <c r="F24" i="6" a="1"/>
  <c r="F24" i="6" s="1"/>
  <c r="D31" i="6" a="1"/>
  <c r="D31" i="6" s="1"/>
  <c r="D18" i="6" a="1"/>
  <c r="D18" i="6" s="1"/>
  <c r="F12" i="6" a="1"/>
  <c r="F12" i="6" s="1"/>
  <c r="B25" i="6" a="1"/>
  <c r="B25" i="6" s="1"/>
  <c r="G32" i="6" a="1"/>
  <c r="G32" i="6" s="1"/>
  <c r="C18" i="6" a="1"/>
  <c r="C18" i="6" s="1"/>
  <c r="B28" i="6" a="1"/>
  <c r="B28" i="6" s="1"/>
  <c r="F29" i="6" a="1"/>
  <c r="F29" i="6" s="1"/>
  <c r="G11" i="6" a="1"/>
  <c r="G11" i="6" s="1"/>
  <c r="E15" i="6" a="1"/>
  <c r="E15" i="6" s="1"/>
  <c r="B19" i="6" a="1"/>
  <c r="B19" i="6" s="1"/>
  <c r="D21" i="6" a="1"/>
  <c r="D21" i="6" s="1"/>
  <c r="E13" i="6" a="1"/>
  <c r="E13" i="6" s="1"/>
  <c r="D24" i="6" a="1"/>
  <c r="D24" i="6" s="1"/>
  <c r="G26" i="6" a="1"/>
  <c r="G26" i="6" s="1"/>
  <c r="C30" i="6" a="1"/>
  <c r="C30" i="6" s="1"/>
  <c r="B23" i="6" a="1"/>
  <c r="B23" i="6" s="1"/>
  <c r="C16" i="6" a="1"/>
  <c r="C16" i="6" s="1"/>
  <c r="G21" i="6" a="1"/>
  <c r="G21" i="6" s="1"/>
  <c r="D16" i="6" a="1"/>
  <c r="D16" i="6" s="1"/>
  <c r="C36" i="6" a="1"/>
  <c r="C36" i="6" s="1"/>
  <c r="F37" i="6" a="1"/>
  <c r="F37" i="6" s="1"/>
  <c r="C19" i="6" a="1"/>
  <c r="C19" i="6" s="1"/>
  <c r="C15" i="6" a="1"/>
  <c r="C15" i="6" s="1"/>
  <c r="G25" i="6" a="1"/>
  <c r="G25" i="6" s="1"/>
  <c r="F14" i="6" a="1"/>
  <c r="F14" i="6" s="1"/>
  <c r="E34" i="6" a="1"/>
  <c r="E34" i="6" s="1"/>
  <c r="D23" i="6" a="1"/>
  <c r="D23" i="6" s="1"/>
  <c r="C37" i="6" a="1"/>
  <c r="C37" i="6" s="1"/>
  <c r="D36" i="6" a="1"/>
  <c r="D36" i="6" s="1"/>
  <c r="C8" i="6" a="1"/>
  <c r="C8" i="6" s="1"/>
  <c r="D33" i="6" a="1"/>
  <c r="D33" i="6" s="1"/>
  <c r="G20" i="6" a="1"/>
  <c r="G20" i="6" s="1"/>
  <c r="F25" i="6" a="1"/>
  <c r="F25" i="6" s="1"/>
  <c r="E20" i="6" a="1"/>
  <c r="E20" i="6" s="1"/>
  <c r="G35" i="6" a="1"/>
  <c r="G35" i="6" s="1"/>
  <c r="F15" i="6" a="1"/>
  <c r="F15" i="6" s="1"/>
  <c r="C31" i="6" a="1"/>
  <c r="C31" i="6" s="1"/>
  <c r="F20" i="6" a="1"/>
  <c r="F20" i="6" s="1"/>
  <c r="G14" i="6" a="1"/>
  <c r="G14" i="6" s="1"/>
  <c r="G37" i="6" a="1"/>
  <c r="G37" i="6" s="1"/>
  <c r="B31" i="6" a="1"/>
  <c r="B31" i="6" s="1"/>
  <c r="E12" i="6" a="1"/>
  <c r="E12" i="6" s="1"/>
  <c r="B36" i="6" a="1"/>
  <c r="B36" i="6" s="1"/>
  <c r="E6" i="6" a="1"/>
  <c r="E6" i="6" s="1"/>
  <c r="C25" i="6" a="1"/>
  <c r="C25" i="6" s="1"/>
  <c r="F13" i="6" a="1"/>
  <c r="F13" i="6" s="1"/>
  <c r="G30" i="6" a="1"/>
  <c r="G30" i="6" s="1"/>
  <c r="F36" i="6" a="1"/>
  <c r="F36" i="6" s="1"/>
  <c r="E30" i="6" a="1"/>
  <c r="E30" i="6" s="1"/>
  <c r="D32" i="6" a="1"/>
  <c r="D32" i="6" s="1"/>
  <c r="D34" i="6" a="1"/>
  <c r="D34" i="6" s="1"/>
  <c r="G33" i="6" a="1"/>
  <c r="G33" i="6" s="1"/>
  <c r="C34" i="6" a="1"/>
  <c r="C34" i="6" s="1"/>
  <c r="D9" i="6" a="1"/>
  <c r="D9" i="6" s="1"/>
  <c r="F17" i="6" a="1"/>
  <c r="F17" i="6" s="1"/>
  <c r="L437" i="4"/>
  <c r="E16" i="6" a="1"/>
  <c r="E16" i="6" s="1"/>
  <c r="B37" i="6" a="1"/>
  <c r="B37" i="6" s="1"/>
  <c r="C9" i="6" a="1"/>
  <c r="C9" i="6" s="1"/>
  <c r="C32" i="6" a="1"/>
  <c r="C32" i="6" s="1"/>
  <c r="F8" i="6" a="1"/>
  <c r="F8" i="6" s="1"/>
  <c r="E9" i="6" a="1"/>
  <c r="E9" i="6" s="1"/>
  <c r="D22" i="6" a="1"/>
  <c r="D22" i="6" s="1"/>
  <c r="F30" i="6" a="1"/>
  <c r="F30" i="6" s="1"/>
  <c r="G23" i="6" a="1"/>
  <c r="G23" i="6" s="1"/>
  <c r="C23" i="6" a="1"/>
  <c r="C23" i="6" s="1"/>
  <c r="G13" i="6" a="1"/>
  <c r="G13" i="6" s="1"/>
  <c r="B20" i="6" a="1"/>
  <c r="B20" i="6" s="1"/>
  <c r="F21" i="6" a="1"/>
  <c r="F21" i="6" s="1"/>
  <c r="D17" i="6" a="1"/>
  <c r="D17" i="6" s="1"/>
  <c r="B16" i="6" a="1"/>
  <c r="B16" i="6" s="1"/>
  <c r="G24" i="6" a="1"/>
  <c r="G24" i="6" s="1"/>
  <c r="B21" i="6" a="1"/>
  <c r="B21" i="6" s="1"/>
  <c r="C33" i="6" a="1"/>
  <c r="C33" i="6" s="1"/>
  <c r="E33" i="6" a="1"/>
  <c r="E33" i="6" s="1"/>
  <c r="C24" i="6" a="1"/>
  <c r="C24" i="6" s="1"/>
  <c r="D20" i="6" a="1"/>
  <c r="D20" i="6" s="1"/>
  <c r="G2" i="6" l="1"/>
  <c r="G3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2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1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3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0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</futureMetadata>
  <valueMetadata count="1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</valueMetadata>
</metadata>
</file>

<file path=xl/sharedStrings.xml><?xml version="1.0" encoding="utf-8"?>
<sst xmlns="http://schemas.openxmlformats.org/spreadsheetml/2006/main" count="4845" uniqueCount="1719">
  <si>
    <t>Вигляд</t>
  </si>
  <si>
    <t>Код</t>
  </si>
  <si>
    <t>Матеріал</t>
  </si>
  <si>
    <t>Назва</t>
  </si>
  <si>
    <t>Артикул</t>
  </si>
  <si>
    <t>Опис</t>
  </si>
  <si>
    <t>Од. вим.</t>
  </si>
  <si>
    <t>Ціна грн., 
з ПДВ</t>
  </si>
  <si>
    <t xml:space="preserve">Ціна 
грн., з ПДВ зі знижкою
  </t>
  </si>
  <si>
    <t>Введіть потрібну кількість</t>
  </si>
  <si>
    <t>Код УКТЗ</t>
  </si>
  <si>
    <t>01/8</t>
  </si>
  <si>
    <t>PL</t>
  </si>
  <si>
    <t>Тримач пластиковий сірий M8</t>
  </si>
  <si>
    <t>01 010</t>
  </si>
  <si>
    <t>Поліамід, колір — сірий, висота монтажу 30 мм, внутрішня різьба М8</t>
  </si>
  <si>
    <t>шт.</t>
  </si>
  <si>
    <t>01/6</t>
  </si>
  <si>
    <t>PL G</t>
  </si>
  <si>
    <t>Тримач пластиковий сірий M6</t>
  </si>
  <si>
    <t>01 020</t>
  </si>
  <si>
    <t>Поліамід, висота монтажу 30 мм, внутрішня різьба М6. Варіанти кольорів: сірий, червоний RAL 3011, коричневий RAL 8017, "під мідь", рудий RAL 8004.</t>
  </si>
  <si>
    <t>PL R</t>
  </si>
  <si>
    <t>Тримач пластиковий червоний M6</t>
  </si>
  <si>
    <t>01 030</t>
  </si>
  <si>
    <t>PL B</t>
  </si>
  <si>
    <t>Тримач пластиковий коричневий M6</t>
  </si>
  <si>
    <t>01 040</t>
  </si>
  <si>
    <t>PL Cu</t>
  </si>
  <si>
    <t>Тримач пластиковий колір мідь M6</t>
  </si>
  <si>
    <t>01 050</t>
  </si>
  <si>
    <t>01/8.2</t>
  </si>
  <si>
    <t>PL ОС</t>
  </si>
  <si>
    <t>Тримач пластиковий з підставкою</t>
  </si>
  <si>
    <t>01 070</t>
  </si>
  <si>
    <t>03/8.3 ОС</t>
  </si>
  <si>
    <t>ОС</t>
  </si>
  <si>
    <t>Тримач дроту подовжений</t>
  </si>
  <si>
    <t>03 001</t>
  </si>
  <si>
    <t>Металевий тримач для дроту довжиною 100мм</t>
  </si>
  <si>
    <t>03/16.3 ОС</t>
  </si>
  <si>
    <t>Тримач блискавкоприймача подовжений</t>
  </si>
  <si>
    <t>03 002</t>
  </si>
  <si>
    <t>Тримач для блискавкоприймача довжиною 100 мм</t>
  </si>
  <si>
    <t>07/OC</t>
  </si>
  <si>
    <t>OC</t>
  </si>
  <si>
    <t>Тримач універсальний</t>
  </si>
  <si>
    <t>07 000</t>
  </si>
  <si>
    <t>Сталь, гальванічно оцинкована, товщина 2 мм, висота монтажу -  100мм.</t>
  </si>
  <si>
    <t>OC 8017</t>
  </si>
  <si>
    <t>Тримач універсальний коричневий</t>
  </si>
  <si>
    <t>07 001</t>
  </si>
  <si>
    <t>Сталь, гальванічно оцинкована, товщина 2 мм, висота монтажу -  100мм. Варіанти кольорів: коричневий RAL 8017, червоний RAL 3011, рудий RAL 8004.</t>
  </si>
  <si>
    <t>OC 3011</t>
  </si>
  <si>
    <t>Тримач універсальний червоний</t>
  </si>
  <si>
    <t>07 002</t>
  </si>
  <si>
    <t>OC 8004</t>
  </si>
  <si>
    <t>Тримач універсальний рудий</t>
  </si>
  <si>
    <t>07 003</t>
  </si>
  <si>
    <t>Мідь, товщина 1,5 мм, висота монтажу -  100мм</t>
  </si>
  <si>
    <t>07/S</t>
  </si>
  <si>
    <t>Тримач універсальний скручений</t>
  </si>
  <si>
    <t>07 800</t>
  </si>
  <si>
    <t>Сталь, гальванічно оцинкована, товщина 2 мм, з замком на два болти  М6, висота монтажу -  100мм</t>
  </si>
  <si>
    <t>Тримач універсальний скручений коричневий</t>
  </si>
  <si>
    <t>07 801</t>
  </si>
  <si>
    <t>Сталь, гальванічно оцинкована, товщина 2 мм, з замком на два болти  М6, висота монтажу -  100мм. Варіанти кольорів: коричневий RAL 8017, червоний RAL 3011, рудий RAL 8004.</t>
  </si>
  <si>
    <t>Тримач універсальний скручений червоний</t>
  </si>
  <si>
    <t>07 802</t>
  </si>
  <si>
    <t xml:space="preserve">Тримач універсальний скручений рудий </t>
  </si>
  <si>
    <t>07 803</t>
  </si>
  <si>
    <t>01/8.3</t>
  </si>
  <si>
    <t>ОС, PL</t>
  </si>
  <si>
    <t>Тримач дроту пластиковий подовжений</t>
  </si>
  <si>
    <t>01 080</t>
  </si>
  <si>
    <t>Пластиковий тримач для дроту 8-10мм, довжиною 100мм</t>
  </si>
  <si>
    <t xml:space="preserve">Сталь, гальванічно оцинкована, довжина 100 мм, 140 мм, 200 мм з різьбою під дюбель. В комплекті дюбель 12х60 </t>
  </si>
  <si>
    <t xml:space="preserve">10/ОС </t>
  </si>
  <si>
    <t>ОС PL</t>
  </si>
  <si>
    <t>Тримач коньковий півкруглий з пластиком</t>
  </si>
  <si>
    <t>10 010</t>
  </si>
  <si>
    <t>Сталь, гальванічно оцинкована, з пластиковим тримачем сірого кольору</t>
  </si>
  <si>
    <t>ОС PL 8017</t>
  </si>
  <si>
    <t>Тримач коньковий півкруглий з пластиком коричневий</t>
  </si>
  <si>
    <t>10 020</t>
  </si>
  <si>
    <t>Сталь, гальванічно оцинкована і лакована. Варіанти кольорів: коричневий RAL 8017, червоний RAL 3011, рудий RAL 8004.</t>
  </si>
  <si>
    <t>ОС PL 3011</t>
  </si>
  <si>
    <t>Тримач коньковий півкруглий з пластиком червоний</t>
  </si>
  <si>
    <t>10 030</t>
  </si>
  <si>
    <t>ОС PL 8004</t>
  </si>
  <si>
    <t>Тримач коньковий півкруглий з пластиком рудий</t>
  </si>
  <si>
    <t>10 040</t>
  </si>
  <si>
    <t>10/Cu PL</t>
  </si>
  <si>
    <t>Cu PL</t>
  </si>
  <si>
    <t>10 060</t>
  </si>
  <si>
    <t>Мідь, з пластиковим тримачем кольору міді</t>
  </si>
  <si>
    <t>10/07</t>
  </si>
  <si>
    <t>Тримач коньковий півкруглий універсальний</t>
  </si>
  <si>
    <t>10 070</t>
  </si>
  <si>
    <t>Сталь, гальванічно оцинкована, з універсальним тримачем</t>
  </si>
  <si>
    <t>Тримач коньковий півкруглий універсальний коричневий</t>
  </si>
  <si>
    <t>10 071</t>
  </si>
  <si>
    <t>Сталь, гальванічно оцинкована, з універсальним тримачем. Варіанти кольорів: коричневий RAL 8017, червоний RAL 3011, рудий RAL 8004.</t>
  </si>
  <si>
    <t>Тримач коньковий півкруглий універсальний червоний</t>
  </si>
  <si>
    <t>10 072</t>
  </si>
  <si>
    <t>Тримач коньковий півкруглий універсальний рудий</t>
  </si>
  <si>
    <t>10 073</t>
  </si>
  <si>
    <t>CU</t>
  </si>
  <si>
    <t>Тримач коньковий півкруглий універсальний мідний</t>
  </si>
  <si>
    <t>10 170</t>
  </si>
  <si>
    <t>Мідь, з універсальним мідним тримачем</t>
  </si>
  <si>
    <t>10/07s</t>
  </si>
  <si>
    <t>Тримач коньковий півкруглий універсальний скручений</t>
  </si>
  <si>
    <t>10 870</t>
  </si>
  <si>
    <t>Сталь, гальванічно оцинкована, з універсальним скрученим тримачем</t>
  </si>
  <si>
    <t>Тримач коньковий півкруглий універсальний скручений коричневий</t>
  </si>
  <si>
    <t>10 871</t>
  </si>
  <si>
    <t>Сталь, гальванічно оцинкована, з універсальним скрученим тримачем. Варіанти кольорів: коричневий RAL 8017, червоний RAL 3011, рудий RAL 8004.</t>
  </si>
  <si>
    <t>Тримач коньковий півкруглий універсальний скручений червоний</t>
  </si>
  <si>
    <t>10 872</t>
  </si>
  <si>
    <t>Тримач коньковий півкруглий універсальний скручений рудий</t>
  </si>
  <si>
    <t>10 873</t>
  </si>
  <si>
    <t>*Конькові тримачі можуть бути виготовлені також в інших кольорах відповідно до RAL</t>
  </si>
  <si>
    <t>20/OC</t>
  </si>
  <si>
    <t>OC PL</t>
  </si>
  <si>
    <t>Тримач коньковий кутовий з пластиком</t>
  </si>
  <si>
    <t>20 010</t>
  </si>
  <si>
    <t>OC PL 8017</t>
  </si>
  <si>
    <t>Тримач коньковий кутовий з пластиком коричневий</t>
  </si>
  <si>
    <t>20 020</t>
  </si>
  <si>
    <t>OC PL 3011</t>
  </si>
  <si>
    <t>Тримач коньковий кутовий з пластиком червоний</t>
  </si>
  <si>
    <t>20 030</t>
  </si>
  <si>
    <t>OC PL 8004</t>
  </si>
  <si>
    <t>Тримач коньковий кутовий з пластиком рудий</t>
  </si>
  <si>
    <t>20 040</t>
  </si>
  <si>
    <t>20/07</t>
  </si>
  <si>
    <t>Тримач коньковий кутовий універсальний</t>
  </si>
  <si>
    <t>20 070</t>
  </si>
  <si>
    <t>Тримач коньковий кутовий універсальний коричневий</t>
  </si>
  <si>
    <t>20 071</t>
  </si>
  <si>
    <t>Тримач коньковий кутовий універсальний червоний</t>
  </si>
  <si>
    <t>20 072</t>
  </si>
  <si>
    <t>Тримач коньковий кутовий універсальний рудий</t>
  </si>
  <si>
    <t>20 073</t>
  </si>
  <si>
    <t>20/07s</t>
  </si>
  <si>
    <t>Тримач коньковий кутовий універсальний скручений</t>
  </si>
  <si>
    <t>20 870</t>
  </si>
  <si>
    <t>Тримач коньковий кутовий універсальний скручений коричневий</t>
  </si>
  <si>
    <t>20 871</t>
  </si>
  <si>
    <t>Тримач коньковий кутовий універсальний скручений червоний</t>
  </si>
  <si>
    <t>20 872</t>
  </si>
  <si>
    <t>Тримач коньковий кутовий універсальний скручений рудий</t>
  </si>
  <si>
    <t>20 873</t>
  </si>
  <si>
    <t>03/1s</t>
  </si>
  <si>
    <t>Сталь, гальванічно оцинкована. Два варіанти кріплення дроту</t>
  </si>
  <si>
    <t>ОС LA</t>
  </si>
  <si>
    <t>Сталь, гальванічно оцинкована, лакована в потрібний колір. Два варіанти кріплення дроту</t>
  </si>
  <si>
    <t>Мідь. Два варіанти кріплення дроту</t>
  </si>
  <si>
    <t>Сталь, гальванічно оцинкована, з пластиковим тримачем</t>
  </si>
  <si>
    <t>Сталь, гальванічно оцинкована</t>
  </si>
  <si>
    <t>Сталь, гальванічно оцинкована, лакована з пластиковим тримачем</t>
  </si>
  <si>
    <t>Сталь, гальванічно оцинкована, з пластиковим тримачем. Довжина 33 см</t>
  </si>
  <si>
    <t>Сталь нержавіюча, з пластиковим тримачем. Довжина 33 см</t>
  </si>
  <si>
    <t>Мідь, з пластиковим тримачем. Довжина 33 см</t>
  </si>
  <si>
    <t>Сталь, гальванічно оцинкована, фарбована з пластиковим тримачем. Довжина 33 см</t>
  </si>
  <si>
    <t>Сталь, гальванічно оцинкована, з пластиковим тримачем. Довжина 40 см</t>
  </si>
  <si>
    <t>Сталь нержавіюча, з пластиковим тримачем. Довжина 40 см</t>
  </si>
  <si>
    <t>Мідь, з пластиковим тримачем. Довжина 40 см</t>
  </si>
  <si>
    <t>Сталь, гальванічно оцинкована, фарбована з пластиковим тримачем. Довжина 40 см</t>
  </si>
  <si>
    <t>1PL</t>
  </si>
  <si>
    <t>Тримач пластиковий для плоского даху без кришки</t>
  </si>
  <si>
    <t>02 010</t>
  </si>
  <si>
    <t>Пластик, висота монтажу - 70 мм</t>
  </si>
  <si>
    <t>2PL</t>
  </si>
  <si>
    <t>Тримач пластиковий для плоского даху з кришкою</t>
  </si>
  <si>
    <t>02 020</t>
  </si>
  <si>
    <t>3PL</t>
  </si>
  <si>
    <t>Тримач пластиковий для плоского даху з бетоном</t>
  </si>
  <si>
    <t>02 030</t>
  </si>
  <si>
    <t>14/OC</t>
  </si>
  <si>
    <t>Основа дахового тримача</t>
  </si>
  <si>
    <t>14 000</t>
  </si>
  <si>
    <t xml:space="preserve">Сталь, гальванічно оцинкована, з чотирма отворами і шпилькою на різьбу М6 </t>
  </si>
  <si>
    <t>14/01</t>
  </si>
  <si>
    <t>Тримач даховий пластиковий з основою</t>
  </si>
  <si>
    <t>14 010</t>
  </si>
  <si>
    <t>Сталь, гальванічно оцинкована, з пластиковим тримачем 01/6 PL</t>
  </si>
  <si>
    <t>14/02 ОС</t>
  </si>
  <si>
    <t>14/07</t>
  </si>
  <si>
    <t>Тримач даховий з основою коричневий</t>
  </si>
  <si>
    <t>14 071</t>
  </si>
  <si>
    <t>Тримач даховий з основою червоний</t>
  </si>
  <si>
    <t>14 072</t>
  </si>
  <si>
    <t>Тримач даховий з основою рудий</t>
  </si>
  <si>
    <t>14 073</t>
  </si>
  <si>
    <t>30/8</t>
  </si>
  <si>
    <t>Затискач круглого провідника універсальний</t>
  </si>
  <si>
    <t>30 010</t>
  </si>
  <si>
    <t>Сталь 2 мм, гальванічно оцинкована, болт М8</t>
  </si>
  <si>
    <t>Cu</t>
  </si>
  <si>
    <t>30 020</t>
  </si>
  <si>
    <t>Мідь 2 мм, з болтом М8, гайкою, шайбою з нержавіючої сталі</t>
  </si>
  <si>
    <t>Ni</t>
  </si>
  <si>
    <t>30 030</t>
  </si>
  <si>
    <t>Нержавіюча сталь 2 мм, болт М8</t>
  </si>
  <si>
    <t>30/10</t>
  </si>
  <si>
    <t>OCH</t>
  </si>
  <si>
    <t>30 120</t>
  </si>
  <si>
    <t>Сталь 2,5 мм, гарячооцинкована, болт М10</t>
  </si>
  <si>
    <t>31/6</t>
  </si>
  <si>
    <t>AL</t>
  </si>
  <si>
    <t>Затискач круглого провідника поздовжній</t>
  </si>
  <si>
    <t>31 000</t>
  </si>
  <si>
    <t>Затискач з двох плоских пластин  товщиною 3мм, гарячооцинк., на чотири болти М8</t>
  </si>
  <si>
    <t>Затискач з однієї пластини з вигином під 8-10 мм та однієї плоскої, на чотири болти М8.
Товщина металу:
- гальв. оцинк. - 2 мм
- гаряча оцинк. - 3 мм
- нерж. - 1,5 мм
- мідь - 2 мм</t>
  </si>
  <si>
    <t>Затискач з однієї пластини з вигином під 8-10 мм та двох плоских, на чотири болти М8.
Товщина металу:
- гальв. оцинк. - 2 мм
- гаряча оцинк. - 3 мм
- нерж. - 1,5 мм
- мідь - 2 мм</t>
  </si>
  <si>
    <t>Cu/Ni/OC</t>
  </si>
  <si>
    <t>Затискач полоса/дріт d8-10 (мідь/нерж./ст.оцинк.)</t>
  </si>
  <si>
    <t>90 095</t>
  </si>
  <si>
    <t>Затискач з однієї мідної пластини з вигином під 8-10 мм, та двох плоских - нержавіючої та гальв. оцинкованої, товщиною 2мм, на чотири болти М8</t>
  </si>
  <si>
    <t>Затискач з двох пластин з вигинами під 8 мм, на чотири болти М8.
Товщина металу:
- гальв. оцинк. - 2 мм
- гаряча оцинк. - 3 мм
- нерж. - 1,5 мм
- мідь - 2 мм</t>
  </si>
  <si>
    <t>Затискач на три пластини: дві з вигинами під 8-10 мм та однієї плоскої, на чотири болти М8.
Товщина металу:
- гальв. оцинк. - 2 мм
- гаряча оцинк. - 3 мм
- нерж. - 1,5 мм</t>
  </si>
  <si>
    <t>Затискач з однієї пластини з вигином під 16 мм та однієї плоскої, на чотири болти М8.
Товщина металу:
- гальв. оцинк. - 2 мм
- гаряча оцинк. - 3 мм
- нерж. - 1,5 мм</t>
  </si>
  <si>
    <t>Затискач з однієї пластини з вигином під 16 мм  та двох плоских, на чотири болти М8.
Товщина металу:
- гальв. оцинк. - 2 мм
- гаряча оцинк. - 3 мм
- нерж. - 1,5 мм</t>
  </si>
  <si>
    <t>Затискач з однієї пластини з вигином під 16 мм та однієї під 8 мм, на чотири болти М8.
Товщина металу:
- гальв. оцинк. - 2 мм
- гаряча оцинк. - 3 мм
- нерж. - 1,5 мм</t>
  </si>
  <si>
    <t>Затискач з однієї пластини з вигином під 16 мм, однієї під 8 мм та однієї плоскої,  на чотири болти М8. Товщина металу:
- гальв. оцинк. - 2 мм
- гаряча оцинк. - 3 мм
- нерж. - 1,5 мм</t>
  </si>
  <si>
    <t>70/04</t>
  </si>
  <si>
    <t>Натяжний затискач</t>
  </si>
  <si>
    <t>70 001</t>
  </si>
  <si>
    <t>Призначений для натягування струмовідводу. Рекомендується використовувати разом з трубою натяжною.</t>
  </si>
  <si>
    <t>70/30</t>
  </si>
  <si>
    <t>Труба натяжна 30</t>
  </si>
  <si>
    <t>70 030</t>
  </si>
  <si>
    <t>Використовується для натягування прута струмовідводу. Довжина 30 см</t>
  </si>
  <si>
    <t>70/40</t>
  </si>
  <si>
    <t>Труба натяжна 40</t>
  </si>
  <si>
    <t>70 040</t>
  </si>
  <si>
    <t>Використовується для натягування прута струмовідводу. Довжина 40 см</t>
  </si>
  <si>
    <t>Алюмінієвий компенсатор темперетурного розширення катанки.</t>
  </si>
  <si>
    <t>68/3</t>
  </si>
  <si>
    <t>Ревізійний колодязь</t>
  </si>
  <si>
    <t>70/140</t>
  </si>
  <si>
    <t>Екран струмовідвідного дроту</t>
  </si>
  <si>
    <t>70 140</t>
  </si>
  <si>
    <t>Використовується для захисту струмовідводу. Довжина 1,4 м</t>
  </si>
  <si>
    <t xml:space="preserve">Блискавкоприймачі                             </t>
  </si>
  <si>
    <t>Алюмінієва щогла, що складається з прута d16 мм та прута  d10 мм</t>
  </si>
  <si>
    <t>Двогвинт довжиною 140 мм з дюбелем та хомутом</t>
  </si>
  <si>
    <t>Двогвинт довжиною 200 мм з дюбелем та хомутом</t>
  </si>
  <si>
    <t>50/10/101</t>
  </si>
  <si>
    <t>AL, OC</t>
  </si>
  <si>
    <t>Коньковий блискавкоприймач 1м одинарний (півкруглий)</t>
  </si>
  <si>
    <t>50 101</t>
  </si>
  <si>
    <t>Алюмінієва щогла d10 мм для кріплення на півкруглому коньку даху. З'єднувач з дротом в комплекті.</t>
  </si>
  <si>
    <t>50/10/105</t>
  </si>
  <si>
    <t>Коньковий блискавкоприймач 1,5м одинарний (півкруглий)</t>
  </si>
  <si>
    <t>50 105</t>
  </si>
  <si>
    <t>Алюмінієва щогла d10 мм для кріплення на кутовому коньку даху. З'єднувач з дротом в комплекті.</t>
  </si>
  <si>
    <t>50/10/205</t>
  </si>
  <si>
    <t>Коньковий блискавкоприймач 1,5м одинарний (кутовий)</t>
  </si>
  <si>
    <t>50 205</t>
  </si>
  <si>
    <t>50/10/110</t>
  </si>
  <si>
    <t>Коньковий блискавкоприймач 1м (півкруглий)</t>
  </si>
  <si>
    <t>50 110</t>
  </si>
  <si>
    <t>50/10/115</t>
  </si>
  <si>
    <t>Коньковий блискавкоприймач 1,5м (півкруглий)</t>
  </si>
  <si>
    <t>50 115</t>
  </si>
  <si>
    <t>50/10/120</t>
  </si>
  <si>
    <t>Коньковий блискавкоприймач 2м (півкруглий)</t>
  </si>
  <si>
    <t>50 120</t>
  </si>
  <si>
    <t>50/10/210</t>
  </si>
  <si>
    <t>Коньковий блискавкоприймач 1м (кутовий)</t>
  </si>
  <si>
    <t>50 210</t>
  </si>
  <si>
    <t>50/10/215</t>
  </si>
  <si>
    <t>Коньковий блискавкоприймач 1,5м (кутовий)</t>
  </si>
  <si>
    <t>50 215</t>
  </si>
  <si>
    <t>50/10/220</t>
  </si>
  <si>
    <t>Коньковий блискавкоприймач 2м (кутовий)</t>
  </si>
  <si>
    <t>50 220</t>
  </si>
  <si>
    <t>51/16/15</t>
  </si>
  <si>
    <t>Блискавкоприймач алюмінієвий з бетонною основою 1,5м</t>
  </si>
  <si>
    <t>51 015</t>
  </si>
  <si>
    <t>Алюмінієва щогла товщиною 16 мм з бетонною основою</t>
  </si>
  <si>
    <t>51/16/20</t>
  </si>
  <si>
    <t>Блискавкоприймач алюмінієвий з бетонною основою 2м</t>
  </si>
  <si>
    <t>51 020</t>
  </si>
  <si>
    <t>51/16/30</t>
  </si>
  <si>
    <t>Блискавкоприймач алюмінієвий з бетонною основою 3м</t>
  </si>
  <si>
    <t>51 030</t>
  </si>
  <si>
    <t>51/16/40</t>
  </si>
  <si>
    <t>Блискавкоприймач алюмінієвий з бетонною основою 4м</t>
  </si>
  <si>
    <t>51 040</t>
  </si>
  <si>
    <t>55/60</t>
  </si>
  <si>
    <t>Тримач щогли блискавкоприймача 42мм</t>
  </si>
  <si>
    <t>55 000</t>
  </si>
  <si>
    <t>Тримач щогли діаметром до 42 мм, товщина основи - 5 мм. 6 болтів для фіксації щогли. Сталь, гарачооцинкована</t>
  </si>
  <si>
    <t>55/16</t>
  </si>
  <si>
    <t>Основа різьбового блискавкоприймача</t>
  </si>
  <si>
    <t>55 002</t>
  </si>
  <si>
    <t>Тримач різьбового блискавкоприймача діаметром 16 мм</t>
  </si>
  <si>
    <t>55/60/1</t>
  </si>
  <si>
    <t>Тримач щогли блискавкоприймача з основою</t>
  </si>
  <si>
    <t>55 100</t>
  </si>
  <si>
    <t>Тримач щогли діаметром до 42 мм, товщина основи - 5 мм. 9 болтів для фіксації щогли. Сталь, гарачооцинкована</t>
  </si>
  <si>
    <t>55/60/3</t>
  </si>
  <si>
    <t>Тринога для щогли з бетонними основами</t>
  </si>
  <si>
    <t>55 300</t>
  </si>
  <si>
    <t>Тринога з гарячооцинкованої сталі для щогли діаметром 42 мм, три бетонні основи</t>
  </si>
  <si>
    <t>55/60/6</t>
  </si>
  <si>
    <t>Нержавіюче кріплення струмовідводу d 8-10 до щогли блискавкоприймача  d 40 мм</t>
  </si>
  <si>
    <t>Нержавіюче кріплення струмовідводу d 8-10 до щогли блискавкоприймача  d 32 мм</t>
  </si>
  <si>
    <t>59 850</t>
  </si>
  <si>
    <t>59 875</t>
  </si>
  <si>
    <t>59 810</t>
  </si>
  <si>
    <t>59 167</t>
  </si>
  <si>
    <t>59 160</t>
  </si>
  <si>
    <t>Щогла активного блискавкоприймача</t>
  </si>
  <si>
    <t>52/40/40A</t>
  </si>
  <si>
    <t>Щогла активного блискавкоприймача з нержавіючої сталі 4м.</t>
  </si>
  <si>
    <t>Щогла активного блискавкоприймача з нержавіючої сталі діаметром 42 мм в основі</t>
  </si>
  <si>
    <t>52/40/50A</t>
  </si>
  <si>
    <t>Щогла активного блискавкоприймача з нержавіючої сталі 5м.</t>
  </si>
  <si>
    <t>52/40/60A</t>
  </si>
  <si>
    <t>Щогла активного блискавкоприймача з нержавіючої сталі 6м.</t>
  </si>
  <si>
    <t>52/40/70A</t>
  </si>
  <si>
    <t>52/40/80A</t>
  </si>
  <si>
    <t>Активні блискавкоприймачі</t>
  </si>
  <si>
    <t xml:space="preserve">Комплектуючі для заземлення                 </t>
  </si>
  <si>
    <t>40/16 ОС</t>
  </si>
  <si>
    <t>40 010</t>
  </si>
  <si>
    <t>Сталь гальванічно оцинкована, довжина 1,5 м, діаметр 16 мм, із зовнішньою різьбою з обох кінців</t>
  </si>
  <si>
    <t>Fe</t>
  </si>
  <si>
    <t>Болт для забивання стержнів</t>
  </si>
  <si>
    <t>40 020</t>
  </si>
  <si>
    <t>Надміцна сталь, зовнішня різьба М16, під насадку SDS-max для вібромолота</t>
  </si>
  <si>
    <t>42/16</t>
  </si>
  <si>
    <t>Муфта заземлення</t>
  </si>
  <si>
    <t>40 030</t>
  </si>
  <si>
    <t>Сталь гальванічно оцинкована,з внутрішньою різьбою М16</t>
  </si>
  <si>
    <t>46/16</t>
  </si>
  <si>
    <t>Муфта заземлення шестигранна</t>
  </si>
  <si>
    <t>40 036</t>
  </si>
  <si>
    <t>43/16</t>
  </si>
  <si>
    <t>Наконечник для звичайних грунтів</t>
  </si>
  <si>
    <t>40 040</t>
  </si>
  <si>
    <t>Сталь надміцна</t>
  </si>
  <si>
    <t>Сталь гальванічно оміднена, із зовнішньою різьбою з обох кінців, товщина покриття понад 250 мкм</t>
  </si>
  <si>
    <t>Муфта латунна 5/8"</t>
  </si>
  <si>
    <t>Муфта латунна призначена для з'єднання стержнів заземлення</t>
  </si>
  <si>
    <t>40/20</t>
  </si>
  <si>
    <t>ОСН</t>
  </si>
  <si>
    <t>Стержень заземлення d20</t>
  </si>
  <si>
    <t>40 200</t>
  </si>
  <si>
    <t>Сталь гарячооцинкована, 
довжина 1,5 м, діаметр 20 мм</t>
  </si>
  <si>
    <t>Дріт DS08 мм</t>
  </si>
  <si>
    <t>40 080</t>
  </si>
  <si>
    <t>Сталь кругла, гарячооцинк., діаметр 8 мм.
1 м.п. = 0,39 кг, 1 кг = 2,564 м.п.</t>
  </si>
  <si>
    <t>м.п.</t>
  </si>
  <si>
    <t>Дріт алюмінієвий D8 мм</t>
  </si>
  <si>
    <t>40 081</t>
  </si>
  <si>
    <t>Алюміній, діаметр 8 мм.
1 м.п. = 0,135 кг, 1 кг = 7,4 м.п.</t>
  </si>
  <si>
    <t>Дріт мідний D8 мм</t>
  </si>
  <si>
    <t>40 082</t>
  </si>
  <si>
    <t>Мідь, діаметр 8 мм.
1 м.п. = 0,447 кг, 1 кг = 2,24 м.п.</t>
  </si>
  <si>
    <t>40 090</t>
  </si>
  <si>
    <t>Сталь плоска 25х4 гарячооцинкована,
1 м.п. = 0,8 кг, 1 кг = 1,25 м.п.</t>
  </si>
  <si>
    <t>40 091</t>
  </si>
  <si>
    <t>Сталь плоска 30х3,5 гарячооцинкована,
1 м.п. = 0,84 кг, 1 кг = 1,19 м.п.</t>
  </si>
  <si>
    <t>40 092</t>
  </si>
  <si>
    <t>Сталь плоска 40х4 гарячооцинкована,
1 м.п. = 1,29 кг, 1 кг = 0,78 м.п.</t>
  </si>
  <si>
    <t>Супутні товари</t>
  </si>
  <si>
    <t>Стрічка антикорозійна 10м</t>
  </si>
  <si>
    <t>40 070</t>
  </si>
  <si>
    <t>Клейка стрічка для гідроізоляції та антикорозійного захисту місць з'єднань в землі. Довжина 10 метрів.</t>
  </si>
  <si>
    <t>40 072</t>
  </si>
  <si>
    <t>Паста для використання при монтажі заземлення.</t>
  </si>
  <si>
    <t xml:space="preserve">Гвинт 4,8 х 22 </t>
  </si>
  <si>
    <t>60 011</t>
  </si>
  <si>
    <t>Гвинти самонарізні із загартованої вуглецевої сталі</t>
  </si>
  <si>
    <t>100 шт.</t>
  </si>
  <si>
    <t>Гвинт 4,8 х 32</t>
  </si>
  <si>
    <t>60 012</t>
  </si>
  <si>
    <t xml:space="preserve">Гвинт 4,8 х 38 </t>
  </si>
  <si>
    <t>60 013</t>
  </si>
  <si>
    <t xml:space="preserve">Гвинт 4,8 х 50 </t>
  </si>
  <si>
    <t>60 014</t>
  </si>
  <si>
    <t>Шайба з гумовою прокладкою</t>
  </si>
  <si>
    <t>60 019</t>
  </si>
  <si>
    <t>Шайба металева з ущільнювачем</t>
  </si>
  <si>
    <t>Герметик AQUAFIX</t>
  </si>
  <si>
    <t>60 050</t>
  </si>
  <si>
    <t>Покрівельний герметик на основі дисперсії пластмас з відмінною адгезією до всіх покрівельних поверхонь</t>
  </si>
  <si>
    <t>Знижка</t>
  </si>
  <si>
    <t>Упаковка</t>
  </si>
  <si>
    <t xml:space="preserve">Пластикові тримачі круглого провідника       </t>
  </si>
  <si>
    <t>100/400/500</t>
  </si>
  <si>
    <t>Поліамід, колір — сірий, висота монтажу 30 мм, внутрішня різьба М6</t>
  </si>
  <si>
    <t>Поліамід, колір — червоний (RAL 3011), висота монтажу 30 мм, внутрішня різьба М6</t>
  </si>
  <si>
    <t>Поліамід, колір — коричневий (RAL 8017), висота монтажу 30 мм, внутрішня різьба М6</t>
  </si>
  <si>
    <t>Поліамід, колір — “мідь”, висота монтажу 30 мм, внутрішня різьба М6</t>
  </si>
  <si>
    <t>Тримач пластиковий рудий M6</t>
  </si>
  <si>
    <t>01 060</t>
  </si>
  <si>
    <t>Тримач дроту металевий</t>
  </si>
  <si>
    <t>02 001</t>
  </si>
  <si>
    <t>Сталь, гальванічно оцинкована, товщина 2.5 мм</t>
  </si>
  <si>
    <t>Тримач дроту металевий (мідь)</t>
  </si>
  <si>
    <t>02 011</t>
  </si>
  <si>
    <t>Мідь, товщина 2,5мм</t>
  </si>
  <si>
    <t>Тримач блискавкоприймача</t>
  </si>
  <si>
    <t>02 002</t>
  </si>
  <si>
    <t>Тримач полоси металевий</t>
  </si>
  <si>
    <t>02 003</t>
  </si>
  <si>
    <t>Тримач полоси металевий (мідь)</t>
  </si>
  <si>
    <t>02 013</t>
  </si>
  <si>
    <t>Тримач полоси 40мм металевий</t>
  </si>
  <si>
    <t>02 004</t>
  </si>
  <si>
    <t>Скоба тримача дроту</t>
  </si>
  <si>
    <t>02 008</t>
  </si>
  <si>
    <t>Для кріплення дроту до стіни</t>
  </si>
  <si>
    <t>Скоба тримача блискавкоприймача</t>
  </si>
  <si>
    <t>02 016</t>
  </si>
  <si>
    <t>Для кріплення блискавкоприймача до стіни</t>
  </si>
  <si>
    <t>Сталь, гальванічно оцинкована, товщина 2 мм, висота монтажу -  100мм</t>
  </si>
  <si>
    <t>Сталь, гальванічно оцинкована, товщина 2 мм, висота монтажу -  100мм. Лакований у відповідний колір.</t>
  </si>
  <si>
    <t>Тримач універсальний мідний</t>
  </si>
  <si>
    <t>07 100</t>
  </si>
  <si>
    <t>Сталь, гальванічно оцинкована, товщина 2 мм, з замком на два болта М6, висота монтажу -  100мм</t>
  </si>
  <si>
    <t>Сталь, гальванічно оцинкована, товщина 2 мм, з замком на два болта М6, висота монтажу -  100мм. Лакований у відповідний колір.</t>
  </si>
  <si>
    <t>OC, PL</t>
  </si>
  <si>
    <t>Тримач дроту з дюбелем 100</t>
  </si>
  <si>
    <t>01 100</t>
  </si>
  <si>
    <t>Тримач дроту з дюбелем 140</t>
  </si>
  <si>
    <t>01 140</t>
  </si>
  <si>
    <t>Тримач дроту з дюбелем 200</t>
  </si>
  <si>
    <t>01 200</t>
  </si>
  <si>
    <t>Тримач дроту металевий з дюбелем 100</t>
  </si>
  <si>
    <t>02 101</t>
  </si>
  <si>
    <t>Тримач дроту металевий з дюбелем 140</t>
  </si>
  <si>
    <t>02 141</t>
  </si>
  <si>
    <t>Тримач дроту металевий з дюбелем 200</t>
  </si>
  <si>
    <t>02 201</t>
  </si>
  <si>
    <t>Тримач блискавкоприймача з дюбелем 100</t>
  </si>
  <si>
    <t>02 102</t>
  </si>
  <si>
    <t>Тримач блискавкоприймача з дюбелем 140</t>
  </si>
  <si>
    <t>02 142</t>
  </si>
  <si>
    <t>Тримач блискавкоприймача з дюбелем 200</t>
  </si>
  <si>
    <t>02 202</t>
  </si>
  <si>
    <t>Тримач полоси металевий з дюбелем 100</t>
  </si>
  <si>
    <t>02 103</t>
  </si>
  <si>
    <t>Тримач полоси металевий з дюбелем 140</t>
  </si>
  <si>
    <t>02 143</t>
  </si>
  <si>
    <t>Тримач полоси металевий з дюбелем 200</t>
  </si>
  <si>
    <t>02 203</t>
  </si>
  <si>
    <t>Сталь, гальванічно оцинкована і лакована в коричневий колір (RAL 8017), з пластиковим тримачем коричневого кольору</t>
  </si>
  <si>
    <t>Сталь, гальванічно оцинкована і лакована в червоний колір (RAL 3011), з пластиковим тримачем червоного кольору</t>
  </si>
  <si>
    <t>Сталь, гальванічно оцинкована і лакована в світлокоричневий колір (рудий “під мідь” RAL 8004), з пластиковим тримачем кольору міді</t>
  </si>
  <si>
    <t>Сталь, гальванічно оцинкована, з універсальним тримачем. Лаковані в коричневий колір (RAL 8017)</t>
  </si>
  <si>
    <t>Сталь, гальванічно оцинкована, з універсальним тримачем. Лаковані в червоний колір (RAL 3011)</t>
  </si>
  <si>
    <t>Сталь, гальванічно оцинкована, з універсальним тримачем. Лаковані в рудий колір (RAL 8004)</t>
  </si>
  <si>
    <t>10/07s OC</t>
  </si>
  <si>
    <t>Сталь, гальванічно оцинкована, з універсальним тримачем. Лаковані у відповідний колір</t>
  </si>
  <si>
    <t>Тримач для ринви</t>
  </si>
  <si>
    <t>03 100</t>
  </si>
  <si>
    <t>Тримач для ринви лакований</t>
  </si>
  <si>
    <t>03 101</t>
  </si>
  <si>
    <t>Тримач для ринви мідний</t>
  </si>
  <si>
    <t>03 110</t>
  </si>
  <si>
    <t>09/01</t>
  </si>
  <si>
    <t>Тримач фальцевий з пластиком</t>
  </si>
  <si>
    <t>09 100</t>
  </si>
  <si>
    <t>09/30</t>
  </si>
  <si>
    <t>Тримач фальцевий</t>
  </si>
  <si>
    <t>09 300</t>
  </si>
  <si>
    <t>09/02</t>
  </si>
  <si>
    <t>Тримач дроту фальцевий</t>
  </si>
  <si>
    <t>09 200</t>
  </si>
  <si>
    <t>Сталь, гальванічно оцинкована, з металевим тримачем дроту</t>
  </si>
  <si>
    <t>12/12/8</t>
  </si>
  <si>
    <t>12 120</t>
  </si>
  <si>
    <t>Сталь, гальванічно оцинкована з пластиковим тримачем</t>
  </si>
  <si>
    <t>Ni PL</t>
  </si>
  <si>
    <t>12 121</t>
  </si>
  <si>
    <t>Сталь нержавіюча, з пластиковим тримачем</t>
  </si>
  <si>
    <t>12 122</t>
  </si>
  <si>
    <t>Мідь, з пластиковим тримачем</t>
  </si>
  <si>
    <t>OC LA</t>
  </si>
  <si>
    <t>12 123</t>
  </si>
  <si>
    <t>12/33</t>
  </si>
  <si>
    <t>Тримач під черепицю L330</t>
  </si>
  <si>
    <t>12 330</t>
  </si>
  <si>
    <t>Тримач під черепицю L330 (нерж.)</t>
  </si>
  <si>
    <t>12 331</t>
  </si>
  <si>
    <t>Сталь нержавіюча, з універсальним скрученим тримачем</t>
  </si>
  <si>
    <t>CU PL</t>
  </si>
  <si>
    <t>Тримач під черепицю L330 (мідь)</t>
  </si>
  <si>
    <t>12 332</t>
  </si>
  <si>
    <t>Мідь, з універсальним скрученим тримачем</t>
  </si>
  <si>
    <t>Тримач під черепицю L330 (лакований)</t>
  </si>
  <si>
    <t>12 333</t>
  </si>
  <si>
    <t>12/40</t>
  </si>
  <si>
    <t>Тримач під черепицю L400</t>
  </si>
  <si>
    <t>12 400</t>
  </si>
  <si>
    <t>Тримач під черепицю L400 (нерж.)</t>
  </si>
  <si>
    <t>12 401</t>
  </si>
  <si>
    <t>Тримач під черепицю L400 (мідь)</t>
  </si>
  <si>
    <t>12 402</t>
  </si>
  <si>
    <t>Тримач під черепицю L400 (лаковний)</t>
  </si>
  <si>
    <t>12 403</t>
  </si>
  <si>
    <t>Тримач даховий металевий з основою</t>
  </si>
  <si>
    <t>Сталь, гальванічно оцинкована, з тримачем дроту металевим</t>
  </si>
  <si>
    <t>Тримач даховий універсальний з основою</t>
  </si>
  <si>
    <t>14 070</t>
  </si>
  <si>
    <t>Сталь, гальванічно оцинкована, з універсальним тримачем. Лакований у відповідний колір</t>
  </si>
  <si>
    <t>50/200</t>
  </si>
  <si>
    <t>04/8.2</t>
  </si>
  <si>
    <t>80 001</t>
  </si>
  <si>
    <t>80 002</t>
  </si>
  <si>
    <t>80 003</t>
  </si>
  <si>
    <t>90 090</t>
  </si>
  <si>
    <t>04/0.2</t>
  </si>
  <si>
    <t>80 005</t>
  </si>
  <si>
    <t>44/8.2</t>
  </si>
  <si>
    <t>Затискач з однієї пластини з вигином під 8-10 мм товщиною 2 мм та однієї плоскої, гальванічно оцинковані, на чотири болти М8</t>
  </si>
  <si>
    <t>80 006</t>
  </si>
  <si>
    <t>Затискач з однієї пластини з вигином під 8-10 мм товщиною 3 мм та однієї плоскої, гарячооцинковані, на чотири болти М8</t>
  </si>
  <si>
    <t>04/8.3</t>
  </si>
  <si>
    <t>80 010</t>
  </si>
  <si>
    <t>80 030</t>
  </si>
  <si>
    <t>80 085</t>
  </si>
  <si>
    <t>90 091</t>
  </si>
  <si>
    <t>44/8.3</t>
  </si>
  <si>
    <t>Затискач з однієї пластини з вигином під 8-10 мм товщиною 2 мм та двох плоских, гальванічно оцинковані, на чотири болти М8</t>
  </si>
  <si>
    <t>90 097</t>
  </si>
  <si>
    <t>Затискач з однієї пластини з вигином під 8-10 мм, товщиною 3 мм, та двох плоских, гарячооцинковані, на чотири болти М8</t>
  </si>
  <si>
    <t>04/88.2</t>
  </si>
  <si>
    <t>Затискач дріт d8-10/дріт d8-10</t>
  </si>
  <si>
    <t>80 015</t>
  </si>
  <si>
    <t>Затискач дріт d8-10/дріт d8-10 (гар.оцинк.)</t>
  </si>
  <si>
    <t>80 035</t>
  </si>
  <si>
    <t>Затискач дріт d8-10/дріт d8-10 (нержавійка)</t>
  </si>
  <si>
    <t>80 033</t>
  </si>
  <si>
    <t>Затискач дріт d8-10/дріт d8-10 (мідь)</t>
  </si>
  <si>
    <t>90 092</t>
  </si>
  <si>
    <t>04/16.2</t>
  </si>
  <si>
    <t>80 051</t>
  </si>
  <si>
    <t>80 050</t>
  </si>
  <si>
    <t>44/20.2</t>
  </si>
  <si>
    <t>80 450</t>
  </si>
  <si>
    <t>80 053</t>
  </si>
  <si>
    <t>04/16.3</t>
  </si>
  <si>
    <t>80 056</t>
  </si>
  <si>
    <t>80 055</t>
  </si>
  <si>
    <t>44/20.3</t>
  </si>
  <si>
    <t>80 455</t>
  </si>
  <si>
    <t>80 080</t>
  </si>
  <si>
    <t>04/168.2</t>
  </si>
  <si>
    <t>Затискач прут d16/дріт d8-10</t>
  </si>
  <si>
    <t>80 025</t>
  </si>
  <si>
    <t>Затискач прут d16/дріт d8-10 (гар.оцинк.)</t>
  </si>
  <si>
    <t>80 045</t>
  </si>
  <si>
    <t>44/208.2</t>
  </si>
  <si>
    <t>Затискач прут d16-20/дріт d8-10 (гар.оцинк.)</t>
  </si>
  <si>
    <t>80 445</t>
  </si>
  <si>
    <t>Затискач прут d16/дріт d8-10 (нержавійка)</t>
  </si>
  <si>
    <t>80 093</t>
  </si>
  <si>
    <t>04/168.3</t>
  </si>
  <si>
    <t>80 020</t>
  </si>
  <si>
    <t>ОСH</t>
  </si>
  <si>
    <t>80 040</t>
  </si>
  <si>
    <t>44/208.3</t>
  </si>
  <si>
    <t>80 440</t>
  </si>
  <si>
    <t>80 084</t>
  </si>
  <si>
    <t>80 105</t>
  </si>
  <si>
    <t>Затискач з двох плоских пластин  товщиною 2мм, гальванічно оцинк., на чотири болти М8</t>
  </si>
  <si>
    <t>44/0.2</t>
  </si>
  <si>
    <t>80 404</t>
  </si>
  <si>
    <t>80 405</t>
  </si>
  <si>
    <t>Різне</t>
  </si>
  <si>
    <t>70/10</t>
  </si>
  <si>
    <t>Термокомпенсатор</t>
  </si>
  <si>
    <t>70 810</t>
  </si>
  <si>
    <t>68/1</t>
  </si>
  <si>
    <t>Коробка для фасадного ревізійного з'єднання</t>
  </si>
  <si>
    <t>Коробка для фасадного ревізійного з'єднання 140х140х60</t>
  </si>
  <si>
    <t>68/2</t>
  </si>
  <si>
    <t>Коробка для фасадного ревізійного з'єднання 140х140х100</t>
  </si>
  <si>
    <t>Використовується для захисту прута струмовідводу. Довжина 1,4 м</t>
  </si>
  <si>
    <t>53/16/15</t>
  </si>
  <si>
    <t>Блискавкоприймач алюмінієвий різьбовий ALR-1500</t>
  </si>
  <si>
    <t>53 015</t>
  </si>
  <si>
    <t>53/16/20</t>
  </si>
  <si>
    <t>Блискавкоприймач алюмінієвий різьбовий ALR-2000</t>
  </si>
  <si>
    <t>53 020</t>
  </si>
  <si>
    <t>53/16/25</t>
  </si>
  <si>
    <t>Блискавкоприймач алюмінієвий різьбовий ALR-2500</t>
  </si>
  <si>
    <t>53 025</t>
  </si>
  <si>
    <t>53/16/30</t>
  </si>
  <si>
    <t>Блискавкоприймач алюмінієвий різьбовий ALR-3000</t>
  </si>
  <si>
    <t>53 030</t>
  </si>
  <si>
    <t>53/16/35</t>
  </si>
  <si>
    <t>Блискавкоприймач алюмінієвий різьбовий ALR-3500</t>
  </si>
  <si>
    <t>53 035</t>
  </si>
  <si>
    <t>53/16/40</t>
  </si>
  <si>
    <t>Блискавкоприймач алюмінієвий різьбовий ALR-4000</t>
  </si>
  <si>
    <t>53 040</t>
  </si>
  <si>
    <t>55/16/14</t>
  </si>
  <si>
    <t>Тримач для блискавкоприймача 140</t>
  </si>
  <si>
    <t>55 014</t>
  </si>
  <si>
    <t>55/16/20</t>
  </si>
  <si>
    <t>Тримач для блискавкоприймача 200</t>
  </si>
  <si>
    <t>55 020</t>
  </si>
  <si>
    <t>Алюмінієва щогла d10 мм і висотою 1 м для кріплення на півкруглому коньку даху. З'єднувач з дротом в комплекті.</t>
  </si>
  <si>
    <t>Алюмінієва щогла d10 мм і висотою 1,5 м для кріплення на півкруглому коньку даху. З'єднувач з дротом в комплекті.</t>
  </si>
  <si>
    <t>50/10/201</t>
  </si>
  <si>
    <t>Коньковий блискавкоприймач 1м одинарний (кутовий)</t>
  </si>
  <si>
    <t>50 201</t>
  </si>
  <si>
    <t>Алюмінієва щогла d10 мм і висотою 1м для кріплення на кутовому коньку даху. З'єднувач з дротом в комплекті.</t>
  </si>
  <si>
    <t>Алюмінієва щогла d10 мм і висотою 1,5 м для кріплення на кутовому коньку даху. З'єднувач з дротом в комплекті.</t>
  </si>
  <si>
    <t>Алюмінієва щогла d10 мм і висотою 1м для кріплення на півкруглому коньку даху. З'єднувач з дротом в комплекті.</t>
  </si>
  <si>
    <t>Алюмінієва щогла d10 мм і висотою 2 м для кріплення на півкруглому коньку даху. З'єднувач з дротом в комплекті.</t>
  </si>
  <si>
    <t>Алюмінієва щогла d10 мм і висотою 2 м для кріплення на кутовому коньку даху. З'єднувач з дротом в комплекті.</t>
  </si>
  <si>
    <t>55/30</t>
  </si>
  <si>
    <t>Тримач щогли блискавкоприймача 32мм</t>
  </si>
  <si>
    <t>55 001</t>
  </si>
  <si>
    <t>Тримач щогли діаметром до 32 мм, товщина основи - 5 мм. 6 болтів для фіксації щогли. Сталь, гарачооцинкована</t>
  </si>
  <si>
    <t>56/40/8</t>
  </si>
  <si>
    <t>56 040</t>
  </si>
  <si>
    <t>59/8/50</t>
  </si>
  <si>
    <t>Ізоляційна штанга 500</t>
  </si>
  <si>
    <t>59/8/75</t>
  </si>
  <si>
    <t>Ізоляційна штанга 750</t>
  </si>
  <si>
    <t>59/8/100</t>
  </si>
  <si>
    <t>Ізоляційна штанга 1000</t>
  </si>
  <si>
    <t>59/16/75</t>
  </si>
  <si>
    <t>Ізоляційна штанга вертикальна 750</t>
  </si>
  <si>
    <t>59/16/100</t>
  </si>
  <si>
    <t>Ізоляційна штанга вертикальна 1000</t>
  </si>
  <si>
    <t>52/30/40</t>
  </si>
  <si>
    <t>Блискавкоприймач з нержавіючої сталі d32 4м.</t>
  </si>
  <si>
    <t>52 041</t>
  </si>
  <si>
    <t>Щогла блискавкоприймача з нержавіючої сталі діаметром 32мм при основі, та метровий алюмінієвий блискавкоприймач</t>
  </si>
  <si>
    <t>52/30/50</t>
  </si>
  <si>
    <t>Блискавкоприймач з нержавіючої сталі d32 5м.</t>
  </si>
  <si>
    <t>52 051</t>
  </si>
  <si>
    <t>Щогла блискавкоприймача з нержавіючої сталі діаметром 32мм при основі, та 2-х метровий алюмінієвий блискавкоприймач</t>
  </si>
  <si>
    <t>52/30/60</t>
  </si>
  <si>
    <t>Блискавкоприймач з нержавіючої сталі d32 6м.</t>
  </si>
  <si>
    <t>52 061</t>
  </si>
  <si>
    <t>Щогла блискавкоприймача з нержавіючої сталі діаметром 32мм при основі, та 3-х метровий алюмінієвий блискавкоприймач</t>
  </si>
  <si>
    <t>52/40/40</t>
  </si>
  <si>
    <t>52 040</t>
  </si>
  <si>
    <t>Щогла блискавкоприймача з нержавіючої сталі діаметром 40мм при основі, та закінчення з алюмінієвого блискавкоприймача</t>
  </si>
  <si>
    <t>52/40/50</t>
  </si>
  <si>
    <t>52 050</t>
  </si>
  <si>
    <t>52/40/60</t>
  </si>
  <si>
    <t>52 060</t>
  </si>
  <si>
    <t>52/40/70</t>
  </si>
  <si>
    <t>52 070</t>
  </si>
  <si>
    <t>52/40/80</t>
  </si>
  <si>
    <t>52 080</t>
  </si>
  <si>
    <t>52/30/30А</t>
  </si>
  <si>
    <t>52 032</t>
  </si>
  <si>
    <t>Щогла активного блискавкоприймача з нержавіючої сталі діаметром 32 мм в основі</t>
  </si>
  <si>
    <t>52/40/40А</t>
  </si>
  <si>
    <t>52 042</t>
  </si>
  <si>
    <t>52/40/50А</t>
  </si>
  <si>
    <t>52 052</t>
  </si>
  <si>
    <t>52/40/60А</t>
  </si>
  <si>
    <t>52 062</t>
  </si>
  <si>
    <t>52 072</t>
  </si>
  <si>
    <t>52 082</t>
  </si>
  <si>
    <t>А-25</t>
  </si>
  <si>
    <t>Gromostar 25</t>
  </si>
  <si>
    <t>59 200</t>
  </si>
  <si>
    <t>А-35</t>
  </si>
  <si>
    <t>Gromostar 35</t>
  </si>
  <si>
    <t>59 201</t>
  </si>
  <si>
    <t>А-45</t>
  </si>
  <si>
    <t>Gromostar 45</t>
  </si>
  <si>
    <t>59 202</t>
  </si>
  <si>
    <t>А-60</t>
  </si>
  <si>
    <t>Gromostar 60</t>
  </si>
  <si>
    <t>59 203</t>
  </si>
  <si>
    <t>PLW-02.B</t>
  </si>
  <si>
    <t>59 204</t>
  </si>
  <si>
    <t>Реєстратор ударів блискавки PLW-02.B</t>
  </si>
  <si>
    <t>41/01</t>
  </si>
  <si>
    <t>Насадка SDS-max для вібромолота</t>
  </si>
  <si>
    <t>41 001</t>
  </si>
  <si>
    <t>Антикорозійна струмопровідна паста 50 мл.</t>
  </si>
  <si>
    <t>Машинка для вирівнювання дроту</t>
  </si>
  <si>
    <t>60 010</t>
  </si>
  <si>
    <t>Сталь кругла, гарячооцинкована, діаметр 8 мм.
1 м.п. = 0,39 кг, 1 кг = 2,564 м.п.</t>
  </si>
  <si>
    <t xml:space="preserve">ПЗІП  Citel               </t>
  </si>
  <si>
    <t>Тип</t>
  </si>
  <si>
    <t>Замовлення</t>
  </si>
  <si>
    <t>Вартість замовлення</t>
  </si>
  <si>
    <t>Всього (грн)</t>
  </si>
  <si>
    <t>в т.ч. ПДВ</t>
  </si>
  <si>
    <t>Од.</t>
  </si>
  <si>
    <t>Ціна
зі знижкою</t>
  </si>
  <si>
    <t>Кількість</t>
  </si>
  <si>
    <t>Вартість
зі знижкою</t>
  </si>
  <si>
    <t>01/1</t>
  </si>
  <si>
    <t>Тримач дроту Niro</t>
  </si>
  <si>
    <t>01 001</t>
  </si>
  <si>
    <t>Нержаіюча сталь, висота монтажу 20мм, внутрішня різьба M6, висота тримача 40мм</t>
  </si>
  <si>
    <t>20/1 Ni OC</t>
  </si>
  <si>
    <t>Ni OC</t>
  </si>
  <si>
    <t>Тримач коньковий кутовий з Niro</t>
  </si>
  <si>
    <t>20 001</t>
  </si>
  <si>
    <t>Сталь гальванічно оцинкована, з тримачем з нержавіючої сталі Niro</t>
  </si>
  <si>
    <t>30/8/1</t>
  </si>
  <si>
    <t>Клема з'єднувальна</t>
  </si>
  <si>
    <t>30 011</t>
  </si>
  <si>
    <t>30 031</t>
  </si>
  <si>
    <t>30/10/1</t>
  </si>
  <si>
    <t>30 121</t>
  </si>
  <si>
    <t>50/16/300</t>
  </si>
  <si>
    <t>АL, OC</t>
  </si>
  <si>
    <t>Коньковий блискавкоприймач 3м</t>
  </si>
  <si>
    <t>50 300</t>
  </si>
  <si>
    <t>Алюмінієва щогла d16мм 3м з усиленим кріпленням для коньку даху</t>
  </si>
  <si>
    <t>55/34</t>
  </si>
  <si>
    <t>Тримач щогли блискавкоприймача 32мм L400</t>
  </si>
  <si>
    <t>55 011</t>
  </si>
  <si>
    <t>Тримач щогли діаметром до 32 мм, довжина 400 мм, товщина основи - 5 мм. 6 болтів для фіксації щогли. Сталь, гарачооцинкована</t>
  </si>
  <si>
    <t>55/64</t>
  </si>
  <si>
    <t>Тримач щогли блискавкоприймача 42мм L400</t>
  </si>
  <si>
    <t>55 010</t>
  </si>
  <si>
    <t>Тримач щогли діаметром до 42 мм, довжина 400 мм, товщина основи - 5 мм. 6 болтів для фіксації щогли. Сталь, гарачооцинкована</t>
  </si>
  <si>
    <t>55/01</t>
  </si>
  <si>
    <t>Основа різьбового блискавкоприймача d10</t>
  </si>
  <si>
    <t>55 003</t>
  </si>
  <si>
    <t>Тримач різьбового блискавкоприймача діаметром 10 мм</t>
  </si>
  <si>
    <t>Тринога для щогли з бетонними основами (усилена)</t>
  </si>
  <si>
    <t>55 305</t>
  </si>
  <si>
    <t>Тринога з гарячооцинкованої сталі, з усиленими опорами та додатковими бетонними основами, для щогли діаметром 42мм.</t>
  </si>
  <si>
    <t>41/02</t>
  </si>
  <si>
    <t>Насадка для ручного монтажу d20</t>
  </si>
  <si>
    <t>43/20</t>
  </si>
  <si>
    <t>Наконечник для звичайних грунтів d20</t>
  </si>
  <si>
    <t>40 042</t>
  </si>
  <si>
    <t>Сталь гальванічно оцинкована</t>
  </si>
  <si>
    <t>50/10/301</t>
  </si>
  <si>
    <t>Блискавкоприймач з основою 1м</t>
  </si>
  <si>
    <t>50 301</t>
  </si>
  <si>
    <t>Алюмінієвий блискавкоприймач d10 з основою</t>
  </si>
  <si>
    <t>50/10/305</t>
  </si>
  <si>
    <t>Блискавкоприймач з основою 1.5м</t>
  </si>
  <si>
    <t>50 305</t>
  </si>
  <si>
    <t>10/1 Ni</t>
  </si>
  <si>
    <t>Тримач коньковий півкруглий з Niro (нерж.)</t>
  </si>
  <si>
    <t>10 001</t>
  </si>
  <si>
    <t>Нержавіюча сталь, з тримачем Niro</t>
  </si>
  <si>
    <t>01/1.2</t>
  </si>
  <si>
    <t>Нержавіюча сталь, висота монтажу 40мм</t>
  </si>
  <si>
    <t>ТРИМАЧІ КРУГЛОГО ПРОВІДНИКА</t>
  </si>
  <si>
    <t>ЗАТИСКАЧІ ТА З`ЄДНУВАЧІ</t>
  </si>
  <si>
    <t>РІЗНЕ</t>
  </si>
  <si>
    <t>БЛИСКАВКОПРИЙМАЧІ</t>
  </si>
  <si>
    <t>ЩОГЛА АКТИВНОГО БЛИСКАВКОПРИЙМАЧА</t>
  </si>
  <si>
    <t>АКТИВНІ БЛИСКАВКОПРИЙМАЧІ</t>
  </si>
  <si>
    <t xml:space="preserve">Ціна грн., з ПДВ зі знижкою
  </t>
  </si>
  <si>
    <t>Поліамід, колір — рудий, висота монтажу 30 мм, внутрішня різьба М6</t>
  </si>
  <si>
    <t>Сталь, гальванічно оцинкована, довжина 140 мм, з різьбою під дюбель. В комплекті дюбель 12х61</t>
  </si>
  <si>
    <t>Сталь, гальванічно оцинкована, довжина 200 мм з різьбою під дюбель. В комплекті дюбель 12х62</t>
  </si>
  <si>
    <t xml:space="preserve">Сталь, гальванічно оцинкована, довжина 100 мм з різьбою під дюбель. В комплекті дюбель 12х60 </t>
  </si>
  <si>
    <t>01/8  G</t>
  </si>
  <si>
    <t xml:space="preserve">02/8.3 </t>
  </si>
  <si>
    <t xml:space="preserve">02/16.3 </t>
  </si>
  <si>
    <t>Тримач дроту Niro з підставкою</t>
  </si>
  <si>
    <t xml:space="preserve">02/0.2 </t>
  </si>
  <si>
    <t xml:space="preserve">02/0.3 </t>
  </si>
  <si>
    <t xml:space="preserve">02/40.2 </t>
  </si>
  <si>
    <t xml:space="preserve">02/8.1 </t>
  </si>
  <si>
    <t xml:space="preserve">02/16.1 </t>
  </si>
  <si>
    <t xml:space="preserve">03/8.3 </t>
  </si>
  <si>
    <t xml:space="preserve">03/16.3 </t>
  </si>
  <si>
    <t>07</t>
  </si>
  <si>
    <t xml:space="preserve">07/S </t>
  </si>
  <si>
    <t xml:space="preserve">01/8/20 </t>
  </si>
  <si>
    <t xml:space="preserve">01/8/14 </t>
  </si>
  <si>
    <t xml:space="preserve">01/8/10 </t>
  </si>
  <si>
    <t xml:space="preserve">Сталь, гальванічно оцинкована, довжина 100 мм,  з різьбою під дюбель. В комплекті дюбель 12х60 </t>
  </si>
  <si>
    <t>Сталь, гальванічно оцинкована, довжина  140 мм,  з різьбою під дюбель. В комплекті дюбель 12х61</t>
  </si>
  <si>
    <t>Сталь, гальванічно оцинкована, довжина  200 мм з різьбою під дюбель. В комплекті дюбель 12х62</t>
  </si>
  <si>
    <t xml:space="preserve">02/8/20 </t>
  </si>
  <si>
    <t xml:space="preserve">02/8/14 </t>
  </si>
  <si>
    <t xml:space="preserve">02/8/10 </t>
  </si>
  <si>
    <t xml:space="preserve">Сталь, гальванічно оцинкована, довжина 100 мм, з різьбою під дюбель. В комплекті дюбель 12х60 </t>
  </si>
  <si>
    <t>Сталь, гальванічно оцинкована, довжина 140 мм,  з різьбою під дюбель. В комплекті дюбель 12х61</t>
  </si>
  <si>
    <t xml:space="preserve">02/16/20 </t>
  </si>
  <si>
    <t>02/16/14</t>
  </si>
  <si>
    <t>02/16/10</t>
  </si>
  <si>
    <t>02/0/10</t>
  </si>
  <si>
    <t>02/0/14</t>
  </si>
  <si>
    <t>02/0/20</t>
  </si>
  <si>
    <t>10</t>
  </si>
  <si>
    <t>10/1</t>
  </si>
  <si>
    <t xml:space="preserve">10/07 </t>
  </si>
  <si>
    <t xml:space="preserve">10/07s </t>
  </si>
  <si>
    <t xml:space="preserve">10/07s OC </t>
  </si>
  <si>
    <t xml:space="preserve">20/07 </t>
  </si>
  <si>
    <t xml:space="preserve">03/1s </t>
  </si>
  <si>
    <t xml:space="preserve">14/01 </t>
  </si>
  <si>
    <t>14/02</t>
  </si>
  <si>
    <t xml:space="preserve">30/8 </t>
  </si>
  <si>
    <t xml:space="preserve">40/16 </t>
  </si>
  <si>
    <r>
      <t xml:space="preserve">Затискач з однієї пластини з вигином під 8-10 мм товщиною 2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</si>
  <si>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3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гарячооцинковані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</si>
  <si>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нержавіючі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</si>
  <si>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8-10 мм, товщиною 2 мм, та однієї плоскої,</t>
    </r>
    <r>
      <rPr>
        <b/>
        <sz val="10"/>
        <color rgb="FF333333"/>
        <rFont val="Calibri"/>
        <family val="2"/>
        <charset val="204"/>
        <scheme val="minor"/>
      </rPr>
      <t xml:space="preserve"> мідь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</si>
  <si>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2 мм та двох плоских,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</si>
  <si>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3 мм, та двох плоских, </t>
    </r>
    <r>
      <rPr>
        <b/>
        <sz val="10"/>
        <color rgb="FF333333"/>
        <rFont val="Calibri"/>
        <family val="2"/>
        <charset val="204"/>
        <scheme val="minor"/>
      </rPr>
      <t>гарячооцинковані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</si>
  <si>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1,5 мм, та двох плоских, </t>
    </r>
    <r>
      <rPr>
        <b/>
        <sz val="10"/>
        <color rgb="FF333333"/>
        <rFont val="Calibri"/>
        <family val="2"/>
        <charset val="204"/>
        <scheme val="minor"/>
      </rPr>
      <t>нержавіюча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</si>
  <si>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2 мм, та двох плоских, </t>
    </r>
    <r>
      <rPr>
        <b/>
        <sz val="10"/>
        <color rgb="FF333333"/>
        <rFont val="Calibri"/>
        <family val="2"/>
        <charset val="204"/>
        <scheme val="minor"/>
      </rPr>
      <t>мідь,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</si>
  <si>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</t>
    </r>
    <r>
      <rPr>
        <b/>
        <sz val="10"/>
        <color rgb="FF333333"/>
        <rFont val="Calibri"/>
        <family val="2"/>
        <charset val="204"/>
        <scheme val="minor"/>
      </rPr>
      <t>мідної</t>
    </r>
    <r>
      <rPr>
        <sz val="10"/>
        <color rgb="FF333333"/>
        <rFont val="Calibri"/>
        <family val="2"/>
        <charset val="204"/>
        <scheme val="minor"/>
      </rPr>
      <t xml:space="preserve"> пластини з вигином під 8-10 мм, та двох плоских - </t>
    </r>
    <r>
      <rPr>
        <b/>
        <sz val="10"/>
        <color rgb="FF333333"/>
        <rFont val="Calibri"/>
        <family val="2"/>
        <charset val="204"/>
        <scheme val="minor"/>
      </rPr>
      <t>нержавіючої та гальв.оцинкованої</t>
    </r>
    <r>
      <rPr>
        <sz val="10"/>
        <color rgb="FF333333"/>
        <rFont val="Calibri"/>
        <family val="2"/>
        <charset val="204"/>
        <scheme val="minor"/>
      </rPr>
      <t>, товщиною 2мм, на чотири болти М8</t>
    </r>
  </si>
  <si>
    <r>
      <t xml:space="preserve">Затискач на дві пластини з вигинами під 8-10 мм, товщиною 2 мм,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</si>
  <si>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двох пластин з вигинами під 8 мм, товщиною 3 мм, </t>
    </r>
    <r>
      <rPr>
        <b/>
        <sz val="10"/>
        <color rgb="FF333333"/>
        <rFont val="Calibri"/>
        <family val="2"/>
        <charset val="204"/>
        <scheme val="minor"/>
      </rPr>
      <t>гарячооцинковані,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</si>
  <si>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двох пластин з вигинами під 8-10 мм, товщиною 1,5 мм, </t>
    </r>
    <r>
      <rPr>
        <b/>
        <sz val="10"/>
        <color rgb="FF333333"/>
        <rFont val="Calibri"/>
        <family val="2"/>
        <charset val="204"/>
        <scheme val="minor"/>
      </rPr>
      <t>нержавіюча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</si>
  <si>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на дві пластини з вигинами під 8-10 мм, товщиною 2 мм, </t>
    </r>
    <r>
      <rPr>
        <b/>
        <sz val="10"/>
        <color rgb="FF333333"/>
        <rFont val="Calibri"/>
        <family val="2"/>
        <charset val="204"/>
        <scheme val="minor"/>
      </rPr>
      <t>мідь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</si>
  <si>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гальван. оцинк.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</si>
  <si>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гарячооцинк.,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</si>
  <si>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 мм товщ.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нерж.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</si>
  <si>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2 мм та двох плоских, </t>
    </r>
    <r>
      <rPr>
        <b/>
        <sz val="10"/>
        <rFont val="Calibri"/>
        <family val="2"/>
        <charset val="204"/>
        <scheme val="minor"/>
      </rPr>
      <t>гальв.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</si>
  <si>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двох плоских, </t>
    </r>
    <r>
      <rPr>
        <b/>
        <sz val="10"/>
        <rFont val="Calibri"/>
        <family val="2"/>
        <charset val="204"/>
        <scheme val="minor"/>
      </rPr>
      <t>гарячооцинк.,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</si>
  <si>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 мм товщ. 1,5 мм та двох плоских, </t>
    </r>
    <r>
      <rPr>
        <b/>
        <sz val="10"/>
        <rFont val="Calibri"/>
        <family val="2"/>
        <charset val="204"/>
        <scheme val="minor"/>
      </rPr>
      <t>нержавіюча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</si>
  <si>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та однієї під 8 мм, товщ. 2 мм, </t>
    </r>
    <r>
      <rPr>
        <b/>
        <sz val="10"/>
        <rFont val="Calibri"/>
        <family val="2"/>
        <charset val="204"/>
        <scheme val="minor"/>
      </rPr>
      <t>гальванічно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</si>
  <si>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однієї під 8 мм,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</si>
  <si>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мм, товщ. 1,5 мм, та однієї під 8 мм, </t>
    </r>
    <r>
      <rPr>
        <b/>
        <sz val="10"/>
        <rFont val="Calibri"/>
        <family val="2"/>
        <charset val="204"/>
        <scheme val="minor"/>
      </rPr>
      <t>нерж.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</si>
  <si>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мм, однієї під 8 мм та однієї плоскої, товщ. 2 мм, </t>
    </r>
    <r>
      <rPr>
        <b/>
        <sz val="10"/>
        <rFont val="Calibri"/>
        <family val="2"/>
        <charset val="204"/>
        <scheme val="minor"/>
      </rPr>
      <t>гальванічно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</si>
  <si>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</si>
  <si>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16 мм товщ. 1,5 мм, однієї під 8 мм та однієї плоскої,</t>
    </r>
    <r>
      <rPr>
        <b/>
        <sz val="10"/>
        <rFont val="Calibri"/>
        <family val="2"/>
        <charset val="204"/>
        <scheme val="minor"/>
      </rPr>
      <t xml:space="preserve"> нержавіюча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</si>
  <si>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16-20 мм товщ. 3 мм та однієї плоскої, гарячо</t>
    </r>
    <r>
      <rPr>
        <b/>
        <sz val="10"/>
        <rFont val="Calibri"/>
        <family val="2"/>
        <charset val="204"/>
        <scheme val="minor"/>
      </rPr>
      <t>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</si>
  <si>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16-20 мм товщ. 3 мм та двох плоских, </t>
    </r>
    <r>
      <rPr>
        <b/>
        <sz val="10"/>
        <rFont val="Calibri"/>
        <family val="2"/>
        <charset val="204"/>
        <scheme val="minor"/>
      </rPr>
      <t>гарячооцинк.,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</si>
  <si>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16-20 мм товщ. 3 мм та однієї під 8 мм,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</si>
  <si>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16-20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</si>
  <si>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Ізоляційна штанга довжиною 500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</si>
  <si>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750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</si>
  <si>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1000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</si>
  <si>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750 мм, діаметром </t>
    </r>
    <r>
      <rPr>
        <b/>
        <sz val="10"/>
        <color rgb="FF333333"/>
        <rFont val="Calibri"/>
        <family val="2"/>
        <charset val="204"/>
        <scheme val="minor"/>
      </rPr>
      <t>36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М16 на обох кінцях.</t>
    </r>
  </si>
  <si>
    <r>
      <t xml:space="preserve">Ізоляційна штанга довжиною 1000 мм, діаметром </t>
    </r>
    <r>
      <rPr>
        <b/>
        <sz val="10"/>
        <color rgb="FF333333"/>
        <rFont val="Calibri"/>
        <family val="2"/>
        <charset val="204"/>
        <scheme val="minor"/>
      </rPr>
      <t>36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М16 на обох кінцях.</t>
    </r>
  </si>
  <si>
    <t>Щогла активного блискавкоприймача з нержавіючої сталі 7м.</t>
  </si>
  <si>
    <t>Щогла активного блискавкоприймача з нержавіючої сталі 8м.</t>
  </si>
  <si>
    <t>Введіть Вашу знижку %</t>
  </si>
  <si>
    <t>Блискавкозахист та заземлення</t>
  </si>
  <si>
    <t>+38(067) 314 07 85,  +38(097) 095 63 06</t>
  </si>
  <si>
    <t>Стержень заземлення D16mm</t>
  </si>
  <si>
    <t>Стержень заземлення D20mm</t>
  </si>
  <si>
    <t>40010/2</t>
  </si>
  <si>
    <t>Сталь гальванічно оцинкована, довжина 1,5 м, діаметр 20 мм, із зовнішньою різьбою з обох кінців</t>
  </si>
  <si>
    <t xml:space="preserve">Стержень заземлення </t>
  </si>
  <si>
    <t>Сталь гальванічно оміднена, із зовнішньою різьбою з обох кінців, товщина покриття понад 250 мкм, діаметр 14,2 мм, 5/8", 0,25mm, довжина 1.5 m.</t>
  </si>
  <si>
    <t>Стрижень обміднений Ankor</t>
  </si>
  <si>
    <t>Стрижень обміднений Galmar</t>
  </si>
  <si>
    <t>CuZn</t>
  </si>
  <si>
    <t>Стрічка гідроізоляційна 3м</t>
  </si>
  <si>
    <t>При використанні рекомендується попередньо розтягнути стрічку в 3 рази для досягнення найкращого прилягання і створення якісного захисту. Ширина: 50 мм
Товщина: 1.65 мм</t>
  </si>
  <si>
    <t>Комплект заземлення R9m</t>
  </si>
  <si>
    <t>Комплект заземлення R15m</t>
  </si>
  <si>
    <t>Комплект заземлення R7,5m</t>
  </si>
  <si>
    <t>Комплект заземлення R6m</t>
  </si>
  <si>
    <t>Комплект заземлення R4,5m</t>
  </si>
  <si>
    <t>Комплект заземлення R3m</t>
  </si>
  <si>
    <t>40 143</t>
  </si>
  <si>
    <t>40 142</t>
  </si>
  <si>
    <t>Для прокладання струмовідводу по стіні. Довжина 3м. Діаметр 16мм. Висока механічна стійкість, стійкість до ультрафіолету та перепадів теиператур</t>
  </si>
  <si>
    <t>907 019</t>
  </si>
  <si>
    <t>A07/1</t>
  </si>
  <si>
    <t>Труба електромонтажна гладка d16 3м.</t>
  </si>
  <si>
    <t>214 9004</t>
  </si>
  <si>
    <t>Кліпса монтажна 16мм</t>
  </si>
  <si>
    <t>Кріплення для труби електромонтажної 3м</t>
  </si>
  <si>
    <t>A07/2</t>
  </si>
  <si>
    <t>53/12/15</t>
  </si>
  <si>
    <t>Блискавкоприймач мідний різьбовий CUR-1500</t>
  </si>
  <si>
    <t>Мідна щогла, що складається з прута d12 мм та прута d8 мм</t>
  </si>
  <si>
    <t>Блискавкоприймач мідний різьбовий CUR-2000</t>
  </si>
  <si>
    <t>Блискавкоприймач мідний різьбовий CUR-2500</t>
  </si>
  <si>
    <t>53/12/20</t>
  </si>
  <si>
    <t>53/12/25</t>
  </si>
  <si>
    <t>53 120</t>
  </si>
  <si>
    <t>53 115</t>
  </si>
  <si>
    <t>53 125</t>
  </si>
  <si>
    <t>54 120</t>
  </si>
  <si>
    <t>55 125</t>
  </si>
  <si>
    <t>50/10/401</t>
  </si>
  <si>
    <t>50/10/405</t>
  </si>
  <si>
    <t>AL, OCH</t>
  </si>
  <si>
    <t>Коньковий блискавкоприймач 1м одинарний (профільний)</t>
  </si>
  <si>
    <t>Коньковий блискавкоприймач 1,5м одинарний (профільний)</t>
  </si>
  <si>
    <t>50 401</t>
  </si>
  <si>
    <t>50 405</t>
  </si>
  <si>
    <t>Алюмінієва щогла d10мм для кріплення на профільному коньку даху, затискач входить в комплект</t>
  </si>
  <si>
    <t>50/10/410</t>
  </si>
  <si>
    <t>50/10/415</t>
  </si>
  <si>
    <t>50/10/420</t>
  </si>
  <si>
    <t>АL, OCН</t>
  </si>
  <si>
    <t>Коньковий блискавкоприймач 1м (профільний)</t>
  </si>
  <si>
    <t>Коньковий блискавкоприймач 1,5м (профільний)</t>
  </si>
  <si>
    <t>Коньковий блискавкоприймач 2м (профільний)</t>
  </si>
  <si>
    <t>50 410</t>
  </si>
  <si>
    <t>50 415</t>
  </si>
  <si>
    <t>50 420</t>
  </si>
  <si>
    <t>Алюмінієва щогла d10 мм для кріплення на профільному коньку даху, затискач входить в комплект</t>
  </si>
  <si>
    <t>52 090</t>
  </si>
  <si>
    <t>52 100</t>
  </si>
  <si>
    <t>52/40/90</t>
  </si>
  <si>
    <t>52/40/100</t>
  </si>
  <si>
    <t>Блискавкоприймач з нержавіючої сталі d40 9м</t>
  </si>
  <si>
    <t>Блискавкоприймач з нержавіючої сталі d40 10м</t>
  </si>
  <si>
    <t>Блискавкоприймач з нержавіючої сталі d40 4м.</t>
  </si>
  <si>
    <t>Блискавкоприймач з нержавіючої сталі d40 5м.</t>
  </si>
  <si>
    <t>Блискавкоприймач з нержавіючої сталі d40 6м.</t>
  </si>
  <si>
    <t>Блискавкоприймач з нержавіючої сталі d40 7м.</t>
  </si>
  <si>
    <t>Блискавкоприймач з нержавіючої сталі d40 8м.</t>
  </si>
  <si>
    <t>Мі</t>
  </si>
  <si>
    <t>40 093</t>
  </si>
  <si>
    <t>68/4</t>
  </si>
  <si>
    <t>415013</t>
  </si>
  <si>
    <t>M15/1</t>
  </si>
  <si>
    <t>компл.</t>
  </si>
  <si>
    <t>22/ОС</t>
  </si>
  <si>
    <t>Тримач коньковий профільний з пластиком</t>
  </si>
  <si>
    <t>Тримач коньковий профільний з пластиком коричневий</t>
  </si>
  <si>
    <t>Тримач коньковий профільний з пластиком червоний</t>
  </si>
  <si>
    <t>Тримач коньковий профільний з пластиком рудий</t>
  </si>
  <si>
    <t>Сталь, гальванічно оцинкована , з пластиковим тримачем сірого кольору</t>
  </si>
  <si>
    <t>Сталь, гальванічно оцинкована і лакована.  Варіанти кольорів: коричневий, червоний, рудий</t>
  </si>
  <si>
    <t>22/ОС PL</t>
  </si>
  <si>
    <t>22/ОС PL 8017</t>
  </si>
  <si>
    <t>22/ОС PL 3011</t>
  </si>
  <si>
    <t>22/ОС PL 8004</t>
  </si>
  <si>
    <t>22/Ni</t>
  </si>
  <si>
    <t>Тримач коньковий профільний з Niro</t>
  </si>
  <si>
    <t>22 001</t>
  </si>
  <si>
    <t xml:space="preserve">Тримач призначений для фіксації блискавкозахисного дроту по профільному коньку покрівлі. Кріплення виготовлене з гальванічно оцинкованої сталі з нержавіючим тримачем Niro. </t>
  </si>
  <si>
    <t>12/12/1</t>
  </si>
  <si>
    <t>12/33/1</t>
  </si>
  <si>
    <t>12/40/1</t>
  </si>
  <si>
    <t>12 001</t>
  </si>
  <si>
    <t>12 002</t>
  </si>
  <si>
    <t>12 003</t>
  </si>
  <si>
    <t>Тримач під черепицю L330 з Niro</t>
  </si>
  <si>
    <t>Тримач під черепицю L400 з Niro</t>
  </si>
  <si>
    <t>Сталь, гальванічно оцинкована, з тримачем Niro</t>
  </si>
  <si>
    <t>15/Ni</t>
  </si>
  <si>
    <t>15/01</t>
  </si>
  <si>
    <t>Хомут для труб  універсальний</t>
  </si>
  <si>
    <t>Хомут для труб  універсальний з пластиком</t>
  </si>
  <si>
    <t>15 000</t>
  </si>
  <si>
    <t>15 010</t>
  </si>
  <si>
    <t>Хомут, з нержавіючої сталі, для кріплення дроту до труб діаметром 60-120мм з пластиковим тримачем.</t>
  </si>
  <si>
    <t>Хомут, з нержавіючої сталі, для кріплення дроту до труб діаметром 60-120мм.</t>
  </si>
  <si>
    <t>15010</t>
  </si>
  <si>
    <t>Ni Pl</t>
  </si>
  <si>
    <t>59 001</t>
  </si>
  <si>
    <t>59/1</t>
  </si>
  <si>
    <t>Тримач ізоляційної штанги</t>
  </si>
  <si>
    <t xml:space="preserve">Використовується для кріплення ізоляційних штанг до стіни, сталь гарячооцинкована.  </t>
  </si>
  <si>
    <t>54 040</t>
  </si>
  <si>
    <t>50 051</t>
  </si>
  <si>
    <t>54 060</t>
  </si>
  <si>
    <t>54 070</t>
  </si>
  <si>
    <t>54 080</t>
  </si>
  <si>
    <t>54/30/40</t>
  </si>
  <si>
    <t>54/30/50</t>
  </si>
  <si>
    <t>54/40/60</t>
  </si>
  <si>
    <t>54/40/80</t>
  </si>
  <si>
    <t>54/40/70</t>
  </si>
  <si>
    <t>Щогла алюмінієва d30 4м</t>
  </si>
  <si>
    <t>Щогла алюмінієва d30 5м</t>
  </si>
  <si>
    <t>Щогла алюмінієва d40 6м</t>
  </si>
  <si>
    <t>Щогла алюмінієва d40 7м</t>
  </si>
  <si>
    <t>Щогла алюмінієва d40 8м</t>
  </si>
  <si>
    <t>Щогла блискавкоприймача алюмінієва, діаметром 30 мм при основі.</t>
  </si>
  <si>
    <t>Щогла блискавкоприймача алюмінієва, діаметром 40 мм при основі.</t>
  </si>
  <si>
    <t>БЛИСКАВКОПРИЙМАЧІ ОКРЕМОСТОЯЧІ</t>
  </si>
  <si>
    <t>Окремостоячі блискавкоприймачі</t>
  </si>
  <si>
    <t>56 100</t>
  </si>
  <si>
    <t>56 110</t>
  </si>
  <si>
    <t>56 120</t>
  </si>
  <si>
    <t>56 130</t>
  </si>
  <si>
    <t>56 140</t>
  </si>
  <si>
    <t>56 150</t>
  </si>
  <si>
    <t>56 160</t>
  </si>
  <si>
    <t>56 180</t>
  </si>
  <si>
    <t>56 200</t>
  </si>
  <si>
    <t>56 220</t>
  </si>
  <si>
    <t>56 240</t>
  </si>
  <si>
    <t>56 260</t>
  </si>
  <si>
    <t>56 010</t>
  </si>
  <si>
    <t>56 020</t>
  </si>
  <si>
    <t>56 030</t>
  </si>
  <si>
    <t>60/3</t>
  </si>
  <si>
    <t>60/2</t>
  </si>
  <si>
    <t>60/1</t>
  </si>
  <si>
    <t>60/26</t>
  </si>
  <si>
    <t>60/24</t>
  </si>
  <si>
    <t>Блискавкоприймач окремостоячий 26 м</t>
  </si>
  <si>
    <t>Блискавкоприймач окремостоячий 24 м</t>
  </si>
  <si>
    <t>Блискавкоприймач окремостоячий 22 м</t>
  </si>
  <si>
    <t>Блискавкоприймач окремостоячий 20 м</t>
  </si>
  <si>
    <t>Блискавкоприймач окремостоячий 16 м</t>
  </si>
  <si>
    <t>Блискавкоприймач окремостоячий 18 м</t>
  </si>
  <si>
    <t>60/20</t>
  </si>
  <si>
    <t>60/22</t>
  </si>
  <si>
    <t>60/16</t>
  </si>
  <si>
    <t>60/18</t>
  </si>
  <si>
    <t>60/15</t>
  </si>
  <si>
    <t>60/14</t>
  </si>
  <si>
    <t>60/13</t>
  </si>
  <si>
    <t>60/12</t>
  </si>
  <si>
    <t>60/11</t>
  </si>
  <si>
    <t>60/10</t>
  </si>
  <si>
    <t>Блискавкоприймач окремостоячий 15 м</t>
  </si>
  <si>
    <t>Блискавкоприймач окремостоячий 14 м</t>
  </si>
  <si>
    <t>Блискавкоприймач окремостоячий 13 м</t>
  </si>
  <si>
    <t>Блискавкоприймач окремостоячий 12 м</t>
  </si>
  <si>
    <t>Блискавкоприймач окремостоячий 11 м</t>
  </si>
  <si>
    <t>Блискавкоприймач окремостоячий 10 м</t>
  </si>
  <si>
    <t>Блискавкоприймач окремостоячий,  гарячеоцинкований, збірний, з`єднання елементів блискавкоприймача - фланцеве, довжина найдовшої частини 6 м</t>
  </si>
  <si>
    <t>Болт для забивання обміднених стержнів</t>
  </si>
  <si>
    <t>Надміцна сталь, зовнішня різьба 5/8'', під насадку SDS-max для вібромолота</t>
  </si>
  <si>
    <t>40024</t>
  </si>
  <si>
    <t>09/11</t>
  </si>
  <si>
    <t>Тримач фальцевий з Niro</t>
  </si>
  <si>
    <t>09 110</t>
  </si>
  <si>
    <t xml:space="preserve">Коробка для контрольно-вимірювальних з`єднань </t>
  </si>
  <si>
    <t>Коробка для контрольно-вимірювальних з`єднань : 200*200*165mm . Вага:1,2 кг</t>
  </si>
  <si>
    <t>Мідь, діаметр 8 мм.
1 м.п. = 0,447 кг, 1 кг = 2,21 м.п.</t>
  </si>
  <si>
    <t>ПЗІП CITEL</t>
  </si>
  <si>
    <t>DLU2-06D3</t>
  </si>
  <si>
    <t>ПЗІП для телефонних ліній</t>
  </si>
  <si>
    <t>DS132VGS-230/G</t>
  </si>
  <si>
    <t>ПЗІП для мереж змінного струму</t>
  </si>
  <si>
    <t>DS133VGS-230</t>
  </si>
  <si>
    <t>DS134RS-230/G</t>
  </si>
  <si>
    <t>DS134VG-230/G</t>
  </si>
  <si>
    <t>DS253VG-300</t>
  </si>
  <si>
    <t>DS254VG-300/G</t>
  </si>
  <si>
    <t>DS42VGS-230/G</t>
  </si>
  <si>
    <t>DS44VGS-230/G</t>
  </si>
  <si>
    <t>40 144</t>
  </si>
  <si>
    <t>ПЗІП для ліній передачі даних</t>
  </si>
  <si>
    <t>MJ8-CAT5E</t>
  </si>
  <si>
    <t>MJ8-POE-A</t>
  </si>
  <si>
    <t>MJ8-POE-B</t>
  </si>
  <si>
    <t>P8AX09-N/FF</t>
  </si>
  <si>
    <t>P8AX09-N/MF</t>
  </si>
  <si>
    <t>ПЗІП для високочастотних коаксіальних ліній</t>
  </si>
  <si>
    <t>DS220-48DC</t>
  </si>
  <si>
    <t>DS220S-48DC</t>
  </si>
  <si>
    <t>DS230S-48DC</t>
  </si>
  <si>
    <t>DS240S-230/G</t>
  </si>
  <si>
    <t>ПЗІП для фітоелектричних систем та мереж постійного струму</t>
  </si>
  <si>
    <t>ПЗІП SALTEK</t>
  </si>
  <si>
    <t>FLP-12,5 V/1</t>
  </si>
  <si>
    <t>FLP-12,5 V/1+1</t>
  </si>
  <si>
    <t>FLP-12,5 V/3</t>
  </si>
  <si>
    <t>FLP-12,5 V/3+1</t>
  </si>
  <si>
    <t>FLP-B+C MAXI V/1</t>
  </si>
  <si>
    <t>FLP-B+C MAXI V/1+1</t>
  </si>
  <si>
    <t xml:space="preserve"> FLP-B+C MAXI V/3</t>
  </si>
  <si>
    <t xml:space="preserve">FLP-B+C MAXI V/3+1 </t>
  </si>
  <si>
    <t xml:space="preserve"> SLP-275 V/1</t>
  </si>
  <si>
    <t>SLP-275 V/1+1</t>
  </si>
  <si>
    <t>SLP-275 V/3</t>
  </si>
  <si>
    <t>SLP-275 V/3+1</t>
  </si>
  <si>
    <t>DA-275 V/1+1</t>
  </si>
  <si>
    <t>DA-275 V/3+1</t>
  </si>
  <si>
    <t>DA-275 A</t>
  </si>
  <si>
    <t>A03421</t>
  </si>
  <si>
    <t>A03423</t>
  </si>
  <si>
    <t>A03425</t>
  </si>
  <si>
    <t>A03427</t>
  </si>
  <si>
    <t>A05091</t>
  </si>
  <si>
    <t>A05095</t>
  </si>
  <si>
    <t>A05093</t>
  </si>
  <si>
    <t>A05096</t>
  </si>
  <si>
    <t>A01617</t>
  </si>
  <si>
    <t>A01948</t>
  </si>
  <si>
    <t>A01760</t>
  </si>
  <si>
    <t>A01946</t>
  </si>
  <si>
    <t>A01872</t>
  </si>
  <si>
    <t>A01848</t>
  </si>
  <si>
    <t>DA275A</t>
  </si>
  <si>
    <t>Однофазний пристрій захисту від перенапруг</t>
  </si>
  <si>
    <t>Для захисту від впливу часткових струмів блискавки, індукованї напруги при ударі блискавки і від комутаційної перенапруги.</t>
  </si>
  <si>
    <t>Для захисту від перенапруги при прямому і непрямому ударі блискавки. Підходить для об'єктів з однофазним електроживленням або для допоміжних розподільних щитових великих об'єктів.</t>
  </si>
  <si>
    <t>Для захисту ланцюгів і пристроїв від впливу індукованої напруги при ударі блискавки і від комутаційної перенапруги.</t>
  </si>
  <si>
    <t>Тримач під черепицю L120 універсальний</t>
  </si>
  <si>
    <t>Тримач під черепицю L330 універсальний</t>
  </si>
  <si>
    <t>Тримач під черепицю L400 універсальний</t>
  </si>
  <si>
    <t>12 011</t>
  </si>
  <si>
    <t>12 012</t>
  </si>
  <si>
    <t>12 013</t>
  </si>
  <si>
    <t>12/12/11</t>
  </si>
  <si>
    <t>12/33/12</t>
  </si>
  <si>
    <t>12/40/13</t>
  </si>
  <si>
    <t xml:space="preserve">Сталь, гальванічно оцинкована, з універсальним тримачем. Висота монтажу 100мм. </t>
  </si>
  <si>
    <t>Сталь, гальванічно оцинкована, з універсальним тримачем. Висота монтажу 100мм. Довжина 120 мм, 330 мм або 400 мм</t>
  </si>
  <si>
    <t>Сталь, гальванічно оцинкована, з тримачем Niro, Довжина 120 мм, 330 мм або 400 мм</t>
  </si>
  <si>
    <t>01-3185</t>
  </si>
  <si>
    <t>31/85</t>
  </si>
  <si>
    <t>Фіксована знижка %</t>
  </si>
  <si>
    <t>Комплект заземлення R10,5m</t>
  </si>
  <si>
    <t>Комплект заземлення R12m</t>
  </si>
  <si>
    <t>Тринога для щогли з бетонними основами (посилена)</t>
  </si>
  <si>
    <t>Блискавкоприймач окремостоячий 8 м</t>
  </si>
  <si>
    <t>Блискавкоприймач окремостоячий 9 м</t>
  </si>
  <si>
    <t>56 080</t>
  </si>
  <si>
    <t>56 090</t>
  </si>
  <si>
    <t>60/08</t>
  </si>
  <si>
    <t>60/09</t>
  </si>
  <si>
    <t>60/19</t>
  </si>
  <si>
    <t>56190</t>
  </si>
  <si>
    <t>Блискавкоприймач окремостоячий 19 м</t>
  </si>
  <si>
    <t>57 190</t>
  </si>
  <si>
    <t>Блискавкоприймач окремостоячий 21 м</t>
  </si>
  <si>
    <t>60/21</t>
  </si>
  <si>
    <t>56 210</t>
  </si>
  <si>
    <t>57 210</t>
  </si>
  <si>
    <t>60/23</t>
  </si>
  <si>
    <t>56 230</t>
  </si>
  <si>
    <t>Блискавкоприймач окремостоячий 23 м</t>
  </si>
  <si>
    <t>57 230</t>
  </si>
  <si>
    <t>Блискавкоприймач окремостоячий 25 м</t>
  </si>
  <si>
    <t>60/25</t>
  </si>
  <si>
    <t>56 250</t>
  </si>
  <si>
    <t>Блискавкоприймач окремостоячий 27 м</t>
  </si>
  <si>
    <t>Блискавкоприймач окремостоячий 28 м</t>
  </si>
  <si>
    <t>60/27</t>
  </si>
  <si>
    <t>60/28</t>
  </si>
  <si>
    <t>56 270</t>
  </si>
  <si>
    <t>56 280</t>
  </si>
  <si>
    <t>60/17</t>
  </si>
  <si>
    <t>56 170</t>
  </si>
  <si>
    <t>Блискавкоприймач окремостоячий 17 м</t>
  </si>
  <si>
    <t>56 000</t>
  </si>
  <si>
    <t>60/0</t>
  </si>
  <si>
    <t>Анкерна закладна для блискавкоприймача 8-10м</t>
  </si>
  <si>
    <t>Анкерна закладна для блискавкоприймача 11-16м</t>
  </si>
  <si>
    <t>Анкерна закладна для блискавкоприймача 17-22м</t>
  </si>
  <si>
    <t>Анкерна закладна для блискавкоприймача 23-28м</t>
  </si>
  <si>
    <t>Тримач дроту даховий з гачком</t>
  </si>
  <si>
    <t>Тримач дроту даховий з гачком (нерж.)</t>
  </si>
  <si>
    <t>Тримач дроту даховий з гачком (мідь)</t>
  </si>
  <si>
    <t>Тримач дроту даховий з гачком (лакований)</t>
  </si>
  <si>
    <t>Тримач дроту даховий Niro з гачком</t>
  </si>
  <si>
    <t>Провід ПВ3 1*6 для заземлення</t>
  </si>
  <si>
    <t>Силовий провід з мідної багатодротяної жили перерізом 6 мм.</t>
  </si>
  <si>
    <t>ГАКИ, ЕЛЕМЕНТИ КРІПЛЕННЯ СІП</t>
  </si>
  <si>
    <t>ЕЛЕМЕНТИ КРІПЛЕННЯ СІП</t>
  </si>
  <si>
    <t>ГС12</t>
  </si>
  <si>
    <t>Сталь, гальванічно оцинкована, основа 32х32х120 3мм, вставка 3мм, гак 12мм</t>
  </si>
  <si>
    <t>КБО</t>
  </si>
  <si>
    <t>Сталь, гальванічно оцинкована, основа 30х30х120 2.5мм, вставка 2.5мм, гак 16мм</t>
  </si>
  <si>
    <t>Гак КБО (ГС-16)</t>
  </si>
  <si>
    <t>Гак КБЛ-16</t>
  </si>
  <si>
    <t>Гак ГС-12</t>
  </si>
  <si>
    <t>КБЛ-16</t>
  </si>
  <si>
    <t>Сталь, гальванічно оцинкована, основа 60х120 r=58 3мм, вставка 3мм, гак 16мм</t>
  </si>
  <si>
    <t>КБУ-16</t>
  </si>
  <si>
    <t>Гак КБУ-16</t>
  </si>
  <si>
    <t>Сталь, гальванічно оцинкована, основа 100х120 r=58 2.5мм, вставка 3мм, гак 16мм</t>
  </si>
  <si>
    <t xml:space="preserve">Гак ПКц-12 </t>
  </si>
  <si>
    <t>Сталь, гальванічно оцинкована, основа 96х100 3мм отвори 7.5мм, гак 12мм</t>
  </si>
  <si>
    <t>ПКц-12</t>
  </si>
  <si>
    <t>КФС-12</t>
  </si>
  <si>
    <t>Гак КФС-12</t>
  </si>
  <si>
    <t>Сталь, гальванічно оцинкована, основа Ф120 2мм отвори 8.2мм, гак 12мм</t>
  </si>
  <si>
    <t xml:space="preserve">Фасадне кріплення ZCZD-3 </t>
  </si>
  <si>
    <t>ZCZD-3</t>
  </si>
  <si>
    <t>Для кріплення СІП на стінах і фасадах будівель. Відстань до стіни: 30 мм ,  діаметр охоплення: 20-50 мм, діаметр монтажного отвору: 6 мм</t>
  </si>
  <si>
    <t xml:space="preserve">Фасадне кріплення ZCZD-1 </t>
  </si>
  <si>
    <t>Для кріплення СІП на стінах і фасадах будівель. Відстань до стіни: 60 мм ,  діаметр охоплення: 20-50 мм, діаметр монтажного отвору: 10 мм</t>
  </si>
  <si>
    <t>ZCZD-1</t>
  </si>
  <si>
    <t>КСХ-1</t>
  </si>
  <si>
    <t>Кронштейн КСХ-1</t>
  </si>
  <si>
    <t>В комплект з кронштейном входить скоба(хомут) з різьбою М12 і двома гайками, гак 16мм</t>
  </si>
  <si>
    <t>КРОНШТЕЙН ДЛЯ ВУЛИЧНИХ СВІТИЛЬНИКІВ</t>
  </si>
  <si>
    <t>КС-40-45 (40-30)</t>
  </si>
  <si>
    <t>Кронштейн Ф40мм з гаком</t>
  </si>
  <si>
    <t>Кронштейн Ф40мм без гака</t>
  </si>
  <si>
    <t>КС-40-45-К</t>
  </si>
  <si>
    <t>Кронштейн Ф50мм без гака</t>
  </si>
  <si>
    <t>Кронштейн Ф50мм з гаком</t>
  </si>
  <si>
    <t>Використовується при монтажі освітлення вулиць. Кут нахилу 30° або 45°, діаметр 50 мм, довжина труби від опори 350 мм</t>
  </si>
  <si>
    <t>Використовується при монтажі освітлення вулиць. Кут нахилу 30° або 45°, діаметр 40 мм, довжина труби від опори 350 мм</t>
  </si>
  <si>
    <t>КС-50-30 (50-45)</t>
  </si>
  <si>
    <t>КС-50-30-К</t>
  </si>
  <si>
    <t>Кронштейн універсальний Ф40 без гака</t>
  </si>
  <si>
    <t>Кронштейн універсальний Ф40 з гаком</t>
  </si>
  <si>
    <t>КСУ-40-30</t>
  </si>
  <si>
    <t>КСУ-40-30-К</t>
  </si>
  <si>
    <t>LA</t>
  </si>
  <si>
    <t>Кронштейн універсальний Ф50 без гака</t>
  </si>
  <si>
    <t>Кронштейн універсальний Ф50 з гаком</t>
  </si>
  <si>
    <t>Використовується при монтажі освітлення вулиць, для монтажу світильників вагою до 3 кг. Кут нахилу 30° або 45°, діаметр 50 мм, довжина труби від опори 350 мм</t>
  </si>
  <si>
    <t>КСУ-50-30 (50-45)</t>
  </si>
  <si>
    <t>КСУ-50-30-К</t>
  </si>
  <si>
    <t>КС-КВ-40</t>
  </si>
  <si>
    <t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t>
  </si>
  <si>
    <t>КС-КВ-50</t>
  </si>
  <si>
    <t>Кронштейн Ф50мм без гака для квадратних опор + скоба кріплення</t>
  </si>
  <si>
    <t>Кронштейн Ф40мм без гака  для квадратних опор + скоба кріплення</t>
  </si>
  <si>
    <t>Кронштейн Ф60мм без гака для квадратних опор + скоба кріплення</t>
  </si>
  <si>
    <t>КС-КВ-60</t>
  </si>
  <si>
    <t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t>
  </si>
  <si>
    <t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t>
  </si>
  <si>
    <t>Кронштейн Ф60мм з гаком для квадратних опор + скоба кріплення</t>
  </si>
  <si>
    <t>Кронштейн Ф40мм з гаком для квадратних опор + скоба кріплення</t>
  </si>
  <si>
    <t>КС-КВ-40-К</t>
  </si>
  <si>
    <t>Кронштейн Ф50мм з гаком для квадратних опор + скоба кріплення</t>
  </si>
  <si>
    <t>КС-КВ-50-К</t>
  </si>
  <si>
    <t>КС-КВ-60-К</t>
  </si>
  <si>
    <t>ЗАТИСКАЧІ ДЛЯ СІП КАБЕЛЮ</t>
  </si>
  <si>
    <t xml:space="preserve">Затискач плашковий ПА-1-1 </t>
  </si>
  <si>
    <t>ПА 1-1</t>
  </si>
  <si>
    <t xml:space="preserve">Затискач плашковий ПА-2-1 </t>
  </si>
  <si>
    <t>ПА 2-1</t>
  </si>
  <si>
    <t>Призначені для з'єднання алюмінієвих і сталеалюмінієвих дротів.  Діаметр провідника від 5,1мм до 9,6мм</t>
  </si>
  <si>
    <t>Призначені для з'єднання алюмінієвих і сталеалюмінієвих дротів. Діаметр провідника від 9,6мм до 12,3мм</t>
  </si>
  <si>
    <t>Затискач плашковий ПА-2-2</t>
  </si>
  <si>
    <t>ПА 2-2</t>
  </si>
  <si>
    <t>Затискач плашковий ПА-3-2</t>
  </si>
  <si>
    <t>ПА 3-2</t>
  </si>
  <si>
    <t>Призначені для з'єднання алюмінієвих і сталеалюмінієвих дротів. Діаметр провідника від 12,3мм до 14мм</t>
  </si>
  <si>
    <t xml:space="preserve">Затискач плашковий ПА 4-1 </t>
  </si>
  <si>
    <t>ПА 4-1</t>
  </si>
  <si>
    <t>Призначені для з'єднання алюмінієвих і сталеалюмінієвих дротів. Діаметр провідника від 15,4мм до 20мм</t>
  </si>
  <si>
    <t>Затискач плашковий ПС-1-1</t>
  </si>
  <si>
    <t>ПС 1-1</t>
  </si>
  <si>
    <t>Призначені для з'єднання сталевих дротів і канатів. Діаметр провідника від 5,5мм до 8,6мм</t>
  </si>
  <si>
    <t>ПС 2-1</t>
  </si>
  <si>
    <t xml:space="preserve">Затискач плашковий ПС-2-1(заземлення) </t>
  </si>
  <si>
    <t>Застосовуються при монтажі СІП лінійної арматури та служать важливими елементами при заземленні сталевих конструкцій опор для з'єднання заземлюючих провідників. Діаметр провідника від 9,1мм до 12мм</t>
  </si>
  <si>
    <t>АНКЕРНІ ЗАТИСКАЧІ (НАТЯЖНІ)</t>
  </si>
  <si>
    <t xml:space="preserve">Затискач натяжний анкерний ЗА 1.1 </t>
  </si>
  <si>
    <t>ЗА 1.1</t>
  </si>
  <si>
    <t>ЗА 1.2</t>
  </si>
  <si>
    <t>ЗА 2.1</t>
  </si>
  <si>
    <t>К-сть проводів-2, переріз провідників: 16-25мм3</t>
  </si>
  <si>
    <r>
      <t xml:space="preserve"> К-сть проводів-2, переріз провідників: 16-25мм</t>
    </r>
    <r>
      <rPr>
        <sz val="8"/>
        <color rgb="FF000000"/>
        <rFont val="Calibri"/>
        <family val="2"/>
        <charset val="204"/>
        <scheme val="minor"/>
      </rPr>
      <t>2</t>
    </r>
  </si>
  <si>
    <t xml:space="preserve"> К-сть проводів-4, переріз провідників: 16-25мм2</t>
  </si>
  <si>
    <t>ЗА 2.2</t>
  </si>
  <si>
    <r>
      <t>Для кріплення проводів СІП на великих прольотах. Кількість проводів - 4, Переріз провідників: 16-25 мм</t>
    </r>
    <r>
      <rPr>
        <sz val="8"/>
        <color rgb="FF000000"/>
        <rFont val="Calibri"/>
        <family val="2"/>
        <charset val="204"/>
        <scheme val="minor"/>
      </rPr>
      <t>2</t>
    </r>
  </si>
  <si>
    <t>Затискач натяжний анкерний ЗА 3.1</t>
  </si>
  <si>
    <t>ЗА 3.1</t>
  </si>
  <si>
    <t xml:space="preserve">Для натягу або підтримки двожильних кабелів з перетином від 25 до 70 мм2. </t>
  </si>
  <si>
    <t>Затискач натяжний анкерний ЗА 2 2.1</t>
  </si>
  <si>
    <t>Затискач натяжний анкерний ЗА 2.2 4</t>
  </si>
  <si>
    <t>Затискач анкерний ЗА 4 1.2</t>
  </si>
  <si>
    <t>Затискач натяжний анкерний ЗА 3.2</t>
  </si>
  <si>
    <t>ЗА 3.2</t>
  </si>
  <si>
    <t xml:space="preserve">Для натягу або підтримки 4-х жильних кабелів з перетином від 25 до 70 мм2. </t>
  </si>
  <si>
    <t>Затискач натяжний анкерний ЗА 4.2</t>
  </si>
  <si>
    <t>ЗА 4.2</t>
  </si>
  <si>
    <r>
      <t>Кількість проводів - 4, Переріз провідників: 35-120 мм</t>
    </r>
    <r>
      <rPr>
        <sz val="8"/>
        <color rgb="FF000000"/>
        <rFont val="Calibri"/>
        <family val="2"/>
        <charset val="204"/>
        <scheme val="minor"/>
      </rPr>
      <t>2</t>
    </r>
  </si>
  <si>
    <t xml:space="preserve">Затискач анкерний силовий ZAS </t>
  </si>
  <si>
    <t>ZAS</t>
  </si>
  <si>
    <r>
      <t>Кількість проводів - 4, Переріз провідників: 150-240 мм</t>
    </r>
    <r>
      <rPr>
        <sz val="8"/>
        <color rgb="FF000000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charset val="204"/>
        <scheme val="minor"/>
      </rPr>
      <t/>
    </r>
  </si>
  <si>
    <t xml:space="preserve">Затискач підтримуючий ЗПУЕ 2-4 </t>
  </si>
  <si>
    <t>ЗПУЕ</t>
  </si>
  <si>
    <r>
      <t>Перетин проводів: 16-120 мм</t>
    </r>
    <r>
      <rPr>
        <sz val="8"/>
        <color rgb="FF000000"/>
        <rFont val="Calibri"/>
        <family val="2"/>
        <charset val="204"/>
        <scheme val="minor"/>
      </rPr>
      <t xml:space="preserve">2, Кількість проводів :2-4 </t>
    </r>
  </si>
  <si>
    <t>Муфта заземлення NI</t>
  </si>
  <si>
    <t>Нержавіюча сталь, з внутрішньою різьбою М16</t>
  </si>
  <si>
    <t>43 010</t>
  </si>
  <si>
    <t>Стержень заземлення Ni D16mm</t>
  </si>
  <si>
    <t>43 020</t>
  </si>
  <si>
    <t>КОМПЛЕКТИ ЗАЗЕМЛЕННЯ З НЕРЖАВІЮЧОЇ СТАЛІ</t>
  </si>
  <si>
    <t>Комплект заземлення R4,5m-Ni</t>
  </si>
  <si>
    <t>Комплект заземлення R6m-Ni</t>
  </si>
  <si>
    <t>Комплект заземлення R7,5m-Ni</t>
  </si>
  <si>
    <t>Комплект заземлення R9m-Ni</t>
  </si>
  <si>
    <t>43/4,5</t>
  </si>
  <si>
    <t>43/6</t>
  </si>
  <si>
    <t>43/7,5</t>
  </si>
  <si>
    <t>43/9</t>
  </si>
  <si>
    <t xml:space="preserve">Затискач підтримуючий силовий ZPS </t>
  </si>
  <si>
    <t>ZPS</t>
  </si>
  <si>
    <r>
      <t>Перетин проводів: 95-240 мм</t>
    </r>
    <r>
      <rPr>
        <sz val="8"/>
        <color rgb="FF000000"/>
        <rFont val="Calibri"/>
        <family val="2"/>
        <charset val="204"/>
        <scheme val="minor"/>
      </rPr>
      <t>2, Кількість проводів : 4</t>
    </r>
  </si>
  <si>
    <t xml:space="preserve">Затискач проколюючий ZCEP </t>
  </si>
  <si>
    <t xml:space="preserve">ZCEP </t>
  </si>
  <si>
    <t>Призначений для герметичного з'єднання проводів освітлення і електричних з'єднань між СІП без зняття ізоляції й під напругою</t>
  </si>
  <si>
    <t>Затискач проколюючий ZC 2-95</t>
  </si>
  <si>
    <t>ZC 2-95</t>
  </si>
  <si>
    <t>Підходить для електроз'єднань і відгалужень всіх видів проводу СІП, а так само проводів освітлення.</t>
  </si>
  <si>
    <t>ЗПЕТ</t>
  </si>
  <si>
    <t>Затискач проколюючий ЗПЕТ</t>
  </si>
  <si>
    <t xml:space="preserve">Для створення електричних з'єднань між проводами СІП і кабелями </t>
  </si>
  <si>
    <t>Затискач проколюючий ЗОІ</t>
  </si>
  <si>
    <t>ЗОІ</t>
  </si>
  <si>
    <t>Для монтажу на лініях СІП які знаходяться під напругою. Перетин жили відгалуження : 35-150 мм2, Перетин магістральної жили: 35-150 мм2</t>
  </si>
  <si>
    <t>OCH+PL</t>
  </si>
  <si>
    <t>AL+PL</t>
  </si>
  <si>
    <t xml:space="preserve">Для з'єднання і відгалуження фазних і нульових самонесучих ізольованих проводів напругою до 1 кВ </t>
  </si>
  <si>
    <t>Затискач проколюючий ZC3-95</t>
  </si>
  <si>
    <t>ZC3-95</t>
  </si>
  <si>
    <t>ПІДВІСНІ ТА ПРОКОЛЮЮЧІ ЗАТИСКАЧІ</t>
  </si>
  <si>
    <t>У731</t>
  </si>
  <si>
    <t>CuZn+PL</t>
  </si>
  <si>
    <t>Зжим У731</t>
  </si>
  <si>
    <t>Зжим У733</t>
  </si>
  <si>
    <t>У733</t>
  </si>
  <si>
    <t>Зжим У734</t>
  </si>
  <si>
    <t>У734</t>
  </si>
  <si>
    <t>Діаметр магістрального проводу 16-35мм, Розміри 45х45х36 мм, діаметр проводу 16-25мм</t>
  </si>
  <si>
    <t>Діаметр магістрального проводу 16-35мм, Розміри 45х45х36 мм, діаметр проводу 1,5-10мм</t>
  </si>
  <si>
    <t>Діаметр магістрального проводу 4-10мм, Розміри 45х45х36 мм, діаметр проводу - 1,5-10мм</t>
  </si>
  <si>
    <t>ІНСТРУМЕНТИ</t>
  </si>
  <si>
    <t>ИНХ-01</t>
  </si>
  <si>
    <t xml:space="preserve">Інструмент для натягування і різання бандажної стрічки </t>
  </si>
  <si>
    <t>Максимальна ширина бандажної стрічки, якуможна обрізати - 20мм, товщина - 1,5мм </t>
  </si>
  <si>
    <t xml:space="preserve">Інструмент для натягування бандажної стрічки </t>
  </si>
  <si>
    <t>ИНC-20</t>
  </si>
  <si>
    <t>Sicame PCL, максимальна ширина стрічки - 20мм</t>
  </si>
  <si>
    <t>Х-1</t>
  </si>
  <si>
    <t xml:space="preserve">Захоплення «жаба» для протяжки канатів/кабелів СІП </t>
  </si>
  <si>
    <t>Для захоплення і подальшого протягування або натягу канатів і кабелів діаметром 4,0 - 22 мм і вантажопідйомністю 1,0 - 2,0 тонни</t>
  </si>
  <si>
    <t>Х-2</t>
  </si>
  <si>
    <t>Для захоплення і подальшого протягування або натягу канатів і кабелів діаметром 16-32  мм і вантажопідйомністю 3,0- 5,0 тонни</t>
  </si>
  <si>
    <t>HX-50В</t>
  </si>
  <si>
    <t xml:space="preserve">Механічний пресувальник кабельних наконечників </t>
  </si>
  <si>
    <t>YQ-70</t>
  </si>
  <si>
    <t xml:space="preserve">Гідравлічний пресувальник кабельних наконечників </t>
  </si>
  <si>
    <t>Для наконечників 6.0-50 мм2, тип матриці-шестигнанник, вага 1,8кг</t>
  </si>
  <si>
    <t xml:space="preserve">Набір з 8-ми змінних матриць в комплекті, діапазон перерізів: мідні наконечники 6-70 мм2, алюмінієві наконечники 10-70 мм2 </t>
  </si>
  <si>
    <t>YQ-120</t>
  </si>
  <si>
    <t>Набір з 8-ми змінних матриць в комплекті, діапазон перерізів: мідні наконечники 6-120 мм2, алюмінієві наконечники 10-120 мм3</t>
  </si>
  <si>
    <t>Гідравлічний пресувальник кабельних наконечників</t>
  </si>
  <si>
    <t>YQ-300</t>
  </si>
  <si>
    <t>Діапазон перерізів: мідні наконечники 16-300 мм2, алюмінієві наконечники 25-240 мм4, матриці в комплекті (мм2): 16, 25, 35, 50, 70, 95, 120, 150, 185, 240, 300</t>
  </si>
  <si>
    <t>WL30W</t>
  </si>
  <si>
    <t xml:space="preserve"> Для зовнішнього освітлення будівель,  для освітлення ландшафтів, парковок, вулиць, парків,  рекламних конструкцій . Напруга 220В, потужність 30.0 Вт</t>
  </si>
  <si>
    <t>Світильник світлодіодний консольний 30W</t>
  </si>
  <si>
    <t>Світильник світлодіодний консольний 50W</t>
  </si>
  <si>
    <t>PWL50W</t>
  </si>
  <si>
    <t>Напруга 220В, потужність 50.0 Вт, світловий потік 4500.0 лм, к-сть світлодіодів-1шт.</t>
  </si>
  <si>
    <t>Напруга 220В, потужність 100.0 Вт, світловий потік 9000.0 лм, к-сть світлодіодів-1шт.</t>
  </si>
  <si>
    <t>PWL100W</t>
  </si>
  <si>
    <t>НАКОНЕЧНИКИ І ГІЛЬЗИ КАБЕЛЬНІ</t>
  </si>
  <si>
    <t xml:space="preserve">Наконечник DL-10 кабельний </t>
  </si>
  <si>
    <t>А10</t>
  </si>
  <si>
    <t xml:space="preserve">Наконечник DL-16 кабельний </t>
  </si>
  <si>
    <t>А16</t>
  </si>
  <si>
    <t>А25</t>
  </si>
  <si>
    <t xml:space="preserve">Наконечник DL-25 кабельний </t>
  </si>
  <si>
    <t>А35</t>
  </si>
  <si>
    <t xml:space="preserve">Наконечник DL-35 кабельний </t>
  </si>
  <si>
    <t>А50</t>
  </si>
  <si>
    <t xml:space="preserve">Наконечник DL-50 кабельний </t>
  </si>
  <si>
    <t>А70</t>
  </si>
  <si>
    <t xml:space="preserve">Наконечник DL-70 кабельний </t>
  </si>
  <si>
    <t>А95</t>
  </si>
  <si>
    <t xml:space="preserve">Наконечник DL-95 кабельний </t>
  </si>
  <si>
    <t xml:space="preserve">Наконечник DL-120 кабельний </t>
  </si>
  <si>
    <t>А120</t>
  </si>
  <si>
    <t xml:space="preserve">Наконечник DL-150 кабельний </t>
  </si>
  <si>
    <t xml:space="preserve">Наконечник DL-185 кабельний </t>
  </si>
  <si>
    <t xml:space="preserve">Наконечник DL-240 кабельний </t>
  </si>
  <si>
    <t>А150</t>
  </si>
  <si>
    <t>А185</t>
  </si>
  <si>
    <t>А240</t>
  </si>
  <si>
    <t>Заг. довж.-59 мм, довж. трубчастої частини-28 мм , перетин - 10мм2, отвір - 5мм</t>
  </si>
  <si>
    <t>Заг. довж.- 64 мм, довж. трубчастої частини- 29 мм , перетин- 16мм2, отвір- 8мм</t>
  </si>
  <si>
    <t>Заг. довж.- 70 мм, довж. трубчастої частини- 29 мм , перетин- 25мм2, отвір- 8мм</t>
  </si>
  <si>
    <t>Заг. довж.- 75 мм, довж. трубчастої частини- 35 мм , перетин- 35мм2, отвір- 8,5мм</t>
  </si>
  <si>
    <t>Заг. довж.- 84 мм, довж. трубчастої частини- 39 мм , перетин- 50 мм2, отвір- 10,5 мм</t>
  </si>
  <si>
    <t>Заг. довж.- 89 мм, довж. трубчастої частини- 44 мм , перетин- 70 мм2, отвір- 12,5 мм</t>
  </si>
  <si>
    <t>Заг. довж.- 93 мм, довж. трубчастої частини- 45 мм , перетин- 95 мм2, отвір- 12 мм</t>
  </si>
  <si>
    <t>Заг. довж.- 96 мм, довж. трубчастої частини- 48 мм , перетин- 120 мм2, отвір- 12 мм</t>
  </si>
  <si>
    <t>Заг. довж.- 113 мм, довж. трубчастої частини- 52 мм , перетин- 150 мм2, отвір- 12 мм</t>
  </si>
  <si>
    <t>Заг. довж.- 118 мм, довж. трубчастої частини- 54 мм , перетин- 185 мм2, отвір- 16 мм</t>
  </si>
  <si>
    <t>Заг. довж.- 126 мм, довж. трубчастої частини- 56 мм , перетин- 240 мм2, отвір- 16 мм</t>
  </si>
  <si>
    <t>Г035</t>
  </si>
  <si>
    <t xml:space="preserve">Алюмінієва гільза GL-25 </t>
  </si>
  <si>
    <t>Г025</t>
  </si>
  <si>
    <t>Алюмінієва гільза GL-35</t>
  </si>
  <si>
    <t>Заг. довж.- 71 мм, заг. діаметр- 12мм, перетин 25мм2</t>
  </si>
  <si>
    <t>Заг. довж.- 80 мм, заг. діаметр- 14мм, перетин 35мм3</t>
  </si>
  <si>
    <t>АКСЕСУАРИ</t>
  </si>
  <si>
    <t xml:space="preserve">Скріпа бандажна нержавіюча </t>
  </si>
  <si>
    <t>NC-20</t>
  </si>
  <si>
    <t>Застосовується разом із бандажною стрічкою для монтажу гаків і кронштейнів на опорах ЛЕП</t>
  </si>
  <si>
    <t>СУ-20</t>
  </si>
  <si>
    <t xml:space="preserve">Скріпа 20мм бандажна нержавіюча </t>
  </si>
  <si>
    <t>СК-20(о)</t>
  </si>
  <si>
    <t>Скріпа 20мм бандажна</t>
  </si>
  <si>
    <t xml:space="preserve">Скріпа 10мм бандажна нержавіюча </t>
  </si>
  <si>
    <t>СУ-10</t>
  </si>
  <si>
    <t xml:space="preserve">Стрічка 20х0,7мм нержавіюча бандажна </t>
  </si>
  <si>
    <t>ЛБ-20</t>
  </si>
  <si>
    <t>пог.м.</t>
  </si>
  <si>
    <t xml:space="preserve">Стрічка 10х0,7мм нержавіюча бандажна </t>
  </si>
  <si>
    <t>ЛБ-10</t>
  </si>
  <si>
    <t>Стрічка 20х0,5мм перфорована</t>
  </si>
  <si>
    <t>ЛПР-20</t>
  </si>
  <si>
    <t>Виготовлена з оцинкованої сталі сталі марки 08КП товщиною 0,5мм, Довжина стрічки в рулоні - 25м</t>
  </si>
  <si>
    <t>Нержавіюча сталь марки AISI 201 товщиною 0,7мм.Довжина стрічки в рулоні - 50м</t>
  </si>
  <si>
    <t>ЛБО</t>
  </si>
  <si>
    <t xml:space="preserve">Стрічка 20х0,7мм бандажна </t>
  </si>
  <si>
    <t>Виготовлена з оцинкованої сталі сталі марки 08КП товщиною 0,7мм, Довжина стрічки в рулоні - 50м</t>
  </si>
  <si>
    <t>СУПУТНІ ТОВАРИ</t>
  </si>
  <si>
    <t>Ціна залежить від курсу НБУ. Ціну уточнюйте в день замовлення</t>
  </si>
  <si>
    <t>Комплект заземлення R13,5m</t>
  </si>
  <si>
    <t>КОМПЛЕКТУЮЧІ ДЛЯ ЗАЗЕМЛЕННЯ</t>
  </si>
  <si>
    <t>Реєстратор ударів блискавки електронний</t>
  </si>
  <si>
    <t>59 205</t>
  </si>
  <si>
    <t>LSC-100E</t>
  </si>
  <si>
    <t>Електронний реєстратор ударів блискавки</t>
  </si>
  <si>
    <r>
      <t xml:space="preserve">Ізоляційна штанга довжиною 500 мм, 750 мм, 1000 мм, діаметром </t>
    </r>
    <r>
      <rPr>
        <sz val="11"/>
        <color rgb="FF000000"/>
        <rFont val="Times New Roman"/>
        <family val="1"/>
        <charset val="204"/>
      </rPr>
      <t>28 мм, з внутрішньою різьбою або шпилькою М8 на обох кінцях.</t>
    </r>
  </si>
  <si>
    <r>
      <t xml:space="preserve">Ізоляційна штанга довжиною 750 мм, діаметром </t>
    </r>
    <r>
      <rPr>
        <b/>
        <sz val="11"/>
        <color rgb="FF333333"/>
        <rFont val="Times New Roman"/>
        <family val="1"/>
        <charset val="204"/>
      </rPr>
      <t>36</t>
    </r>
    <r>
      <rPr>
        <sz val="11"/>
        <color rgb="FF333333"/>
        <rFont val="Times New Roman"/>
        <family val="1"/>
        <charset val="204"/>
      </rPr>
      <t xml:space="preserve"> мм, з внутрішньою різьбою М16 на обох кінцях.</t>
    </r>
  </si>
  <si>
    <r>
      <t xml:space="preserve">Ізоляційна штанга довжиною 1000 мм, діаметром </t>
    </r>
    <r>
      <rPr>
        <b/>
        <sz val="11"/>
        <color rgb="FF333333"/>
        <rFont val="Times New Roman"/>
        <family val="1"/>
        <charset val="204"/>
      </rPr>
      <t>36</t>
    </r>
    <r>
      <rPr>
        <sz val="11"/>
        <color rgb="FF333333"/>
        <rFont val="Times New Roman"/>
        <family val="1"/>
        <charset val="204"/>
      </rPr>
      <t xml:space="preserve"> мм, з внутрішньою різьбою М16 на обох кінцях.</t>
    </r>
  </si>
  <si>
    <t>КОМПЛЕКТИ ЗАЗЕМЛЕННЯ ОБМІДНЕНІ (Виробник GALMAR Польща)</t>
  </si>
  <si>
    <t>Комплект заземлення R4,5m-Cu</t>
  </si>
  <si>
    <t>Комплект заземлення R6m-Cu</t>
  </si>
  <si>
    <t>Комплект заземлення R7,5m-Cu</t>
  </si>
  <si>
    <t>Комплект заземлення R9m-Cu</t>
  </si>
  <si>
    <t>Для прокладання струмовідводу по стіні. Довжина 3м. Діаметр 16мм. Висока механічна стійкість, стійкість до ультрафіолету та перепадів температур</t>
  </si>
  <si>
    <t>Затискач з однієї пластини з вигином під 8-10мм та однієї плоскої, на чотири болти М8.     Товщина металу:                                                                            - гальв. оцинк. - 2мм                                                                                    - гаряча оцинк. - 3мм</t>
  </si>
  <si>
    <t>Затискач з однієї пластини з вигином під 8-10мм та двох плоских, на чотири болти М8.     Товщина металу:                                                                            - гальв. оцинк. - 2мм                                                                                    - гаряча оцинк. - 3мм</t>
  </si>
  <si>
    <t>Затискач смуга/смуга</t>
  </si>
  <si>
    <t>Затискач смуга/смуга (гар.оцинк.)</t>
  </si>
  <si>
    <t>Затискач смуга/дріт d8-10</t>
  </si>
  <si>
    <t>Затискач смуга/дріт d8-10 (гар.оцинк.)</t>
  </si>
  <si>
    <t>Затискач смуга/дріт d8-10 (нержавійка)</t>
  </si>
  <si>
    <t>Затискач смуга/дріт d8-10 (мідь)</t>
  </si>
  <si>
    <t>Затискач смуга/дріт d8-10 (мідь/нерж./ст.оцинк.)</t>
  </si>
  <si>
    <t>Затискач прут d16/смуга</t>
  </si>
  <si>
    <t>Затискач прут d16/смуга (гар.оцинк.)</t>
  </si>
  <si>
    <t>Затискач прут d16/смуга (нержавійка)</t>
  </si>
  <si>
    <t>Затискач прут d16/смуга/дріт d8-10 (гар.оцинк.)</t>
  </si>
  <si>
    <t>Затискач прут d16/смуга/дріт d8-10 (нержавійка)</t>
  </si>
  <si>
    <t>Затискач смуга/смуга 40</t>
  </si>
  <si>
    <t>Затискач смуга/смуга 40 (гар.оцинк.)</t>
  </si>
  <si>
    <t>Затискач смуга 40/дріт d8-10</t>
  </si>
  <si>
    <t>Затискач смуга 40/дріт d8-10 (гар.оцинк.)</t>
  </si>
  <si>
    <t>Затискач прут d16-20/смуга 40 (гар.оцинк.)</t>
  </si>
  <si>
    <t>Затискач прут d16-20/смуга 40/дріт d8-10 (гар.оцинк.)</t>
  </si>
  <si>
    <t>Смуга TSO 25х4</t>
  </si>
  <si>
    <t>Смуга TSO 30х3,5</t>
  </si>
  <si>
    <t>Смуга TSO 40х4</t>
  </si>
  <si>
    <t>PL F</t>
  </si>
  <si>
    <t>01-3110</t>
  </si>
  <si>
    <t>31/10</t>
  </si>
  <si>
    <t>31/16</t>
  </si>
  <si>
    <t>01-3116</t>
  </si>
  <si>
    <t>Провід ПВ3 1*10 для заземлення</t>
  </si>
  <si>
    <t>Провід ПВ3 1*16 для заземлення</t>
  </si>
  <si>
    <t>Силовий провід з мідної багатодротяної жили перерізом 10 мм.</t>
  </si>
  <si>
    <t>Силовий провід з мідної багатодротяної жили перерізом 16 мм.</t>
  </si>
  <si>
    <t>Хомут для труб універсальний мідний</t>
  </si>
  <si>
    <t>15/Cu</t>
  </si>
  <si>
    <t>Хомут мідний, для кріплення дроту до труб діаметром 60-120мм.</t>
  </si>
  <si>
    <t>15 020</t>
  </si>
  <si>
    <t>Надміцна сталь, з внутрішньою різьбою М16, полегшує занурення першого стержня в грунт</t>
  </si>
  <si>
    <t>Смуга 25*4</t>
  </si>
  <si>
    <t>Oc</t>
  </si>
  <si>
    <t>40 099</t>
  </si>
  <si>
    <t>КОМПЛЕКТИ ЗАЗЕМЛЕННЯ ОЦИНКОВАНІ (діаметр 16мм)</t>
  </si>
  <si>
    <t>КОМПЛЕКТИ ЗАЗЕМЛЕННЯ ОЦИНКОВАНІ (діаметр 20мм)</t>
  </si>
  <si>
    <t>Комплект заземлення R3m d20mm</t>
  </si>
  <si>
    <t>Комплект заземлення R4,5m d20mm</t>
  </si>
  <si>
    <t>Комплект заземлення R6m d20mm</t>
  </si>
  <si>
    <t>Комплект заземлення R7,5m d20mm</t>
  </si>
  <si>
    <t>Комплект заземлення R9m d20mm</t>
  </si>
  <si>
    <t>Комплект заземлення R10,5m d20mm</t>
  </si>
  <si>
    <t>Комплект заземлення R12m d20mm</t>
  </si>
  <si>
    <t>Комплект заземлення R13,5m d20mm</t>
  </si>
  <si>
    <t>Комплект заземлення R15m d20mm</t>
  </si>
  <si>
    <t>40 045</t>
  </si>
  <si>
    <t>40 060</t>
  </si>
  <si>
    <t>40 075</t>
  </si>
  <si>
    <t>42 010</t>
  </si>
  <si>
    <t>Комплект заземлення R3m-Ni</t>
  </si>
  <si>
    <t>Комплект заземлення R10,5m-Ni</t>
  </si>
  <si>
    <t>Комплект заземлення R12m-Ni</t>
  </si>
  <si>
    <t>43/3</t>
  </si>
  <si>
    <t>43/10,5</t>
  </si>
  <si>
    <t>43/12</t>
  </si>
  <si>
    <t>KALRE ESE ALR 02</t>
  </si>
  <si>
    <t>Активний блискавко приймач Gromostar 60, Польща</t>
  </si>
  <si>
    <t>Активний блискавко приймач Gromostar 45, Польща</t>
  </si>
  <si>
    <t>Активний блискавко приймач Gromostar 35, Польща</t>
  </si>
  <si>
    <t>Активний блискавко приймач Gromostar 25, Польща</t>
  </si>
  <si>
    <t>Активний блискавко приймач KALRE ESE ALR 02, Туреччина, часове випередження 30ms.</t>
  </si>
  <si>
    <t>ALR 02</t>
  </si>
  <si>
    <t>KALRE ESE ALR 04</t>
  </si>
  <si>
    <t>KALRE ESE ALR 06</t>
  </si>
  <si>
    <t>ALR 04</t>
  </si>
  <si>
    <t>ALR 06</t>
  </si>
  <si>
    <t>Активний блискавко приймач KALRE ESE ALR 02, Туреччина, часове випередження 45ms.</t>
  </si>
  <si>
    <t>Активний блискавко приймач KALRE ESE ALR 02, Туреччина, часове випередження 60ms.</t>
  </si>
  <si>
    <t>LAPCX 070 TYPE , 1 рівень-49м, 2й рівень-56м, 3й рівень-65м, 4й рівень-73м. Туреччина</t>
  </si>
  <si>
    <t>LAPCX 070</t>
  </si>
  <si>
    <t>Liva Grup LAP-CX040 TYPE ( 22µs)</t>
  </si>
  <si>
    <t>Liva Grup LAP-CX070 TYPE ( 31µs)</t>
  </si>
  <si>
    <t>LAPCX 040</t>
  </si>
  <si>
    <t>LAPCX 040 TYPE , 1 рівень-40м, 2й рівень-46м, 3й рівень-54м, 4й рівень-62м. Туреччина</t>
  </si>
  <si>
    <t>40 120</t>
  </si>
  <si>
    <t>40 105</t>
  </si>
  <si>
    <t>40 135</t>
  </si>
  <si>
    <t>40 150</t>
  </si>
  <si>
    <t xml:space="preserve">Склад комплекту: стержень заземлення d14,2 мм обміднений-3 шт, наконечник-1 шт, муфта заземлення-3 шт, болт для забивання стержнів-1 шт, Затискач прут d16/смуга/дріт d8-10 (нержавійка) - 1 шт, стрічка гідроізоляційна-3м, токопровідна паста -1шт. </t>
  </si>
  <si>
    <t>Коробка монтажна ABS 150x150x70 ІР65</t>
  </si>
  <si>
    <t xml:space="preserve">Коробка монтажна ABS 150*150*70, ІР65 </t>
  </si>
  <si>
    <t xml:space="preserve">Склад комплекту: стержень заземлення d14,2 мм обміднений-4 шт, наконечник-1 шт, муфта заземлення-4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</si>
  <si>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обміднений-5 шт, наконечник-1 шт, муфта заземлення-5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</si>
  <si>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обміднений-6 шт, наконечник-1 шт, муфта заземлення-6 шт, болт для забивання стержнів-1 шт, затискач прут d16/смуга/дріт d8-10 (нержавійка)-1 шт, стрічка гідроізоляційна-3м, токопровідна паста -1шт. </t>
  </si>
  <si>
    <t>Сталь плоска, гальванічно оцинкована, 1 м.п.= 0,8 кг, 1 кг = 1,25 м.п. Бухти по 6м</t>
  </si>
  <si>
    <t>Ос</t>
  </si>
  <si>
    <t>приховала</t>
  </si>
  <si>
    <t>DLU2-12D3</t>
  </si>
  <si>
    <t>DS132VG-230/G</t>
  </si>
  <si>
    <t>DS132R-230/G</t>
  </si>
  <si>
    <t>DS134R-230/G</t>
  </si>
  <si>
    <t>DS134VGS-230/G</t>
  </si>
  <si>
    <t>DS43VGS-230</t>
  </si>
  <si>
    <t>DS42VG-230</t>
  </si>
  <si>
    <t xml:space="preserve"> плюс30 відсотків! Від нашої ціни</t>
  </si>
  <si>
    <t>Світильник світлодіодний консольний 100W</t>
  </si>
  <si>
    <t>наявність уточняйте</t>
  </si>
  <si>
    <t>Ватсон</t>
  </si>
  <si>
    <t>Сталь плоска 25х4 обміднена,
1 м.п. = 0,8 кг, 1 кг = 1,25 м.п.  Товщина покриття мінімум 70мкм</t>
  </si>
  <si>
    <t>Елтіс</t>
  </si>
  <si>
    <t>Смуга обміднена 25*4</t>
  </si>
  <si>
    <t>Громовик</t>
  </si>
  <si>
    <r>
      <rPr>
        <b/>
        <i/>
        <sz val="16"/>
        <color theme="3" tint="-0.249977111117893"/>
        <rFont val="Calibri"/>
        <family val="2"/>
        <charset val="204"/>
      </rPr>
      <t xml:space="preserve">              </t>
    </r>
    <r>
      <rPr>
        <b/>
        <i/>
        <u/>
        <sz val="16"/>
        <color theme="3" tint="-0.249977111117893"/>
        <rFont val="Calibri"/>
        <family val="2"/>
        <charset val="204"/>
      </rPr>
      <t>БЛИСКАВКОЗАХИСТ ТА ЗАЗЕМЛЕННЯ</t>
    </r>
  </si>
  <si>
    <t xml:space="preserve">      Замовлення </t>
  </si>
  <si>
    <t>80 007</t>
  </si>
  <si>
    <t>Тримач щогли L250</t>
  </si>
  <si>
    <t>Для кріплення блискавкоприймачів D16 мм. Відстань від стіни 250 мм.</t>
  </si>
  <si>
    <t>Для кріплення блискавкоприймачів D16 мм. Відстань від стіни 250мм.</t>
  </si>
  <si>
    <t>OC-Ni</t>
  </si>
  <si>
    <t>Коньковий блискавкоприймач 3м (профільний)</t>
  </si>
  <si>
    <t>Блискавкоприймач окремостоячий 29 м</t>
  </si>
  <si>
    <t>Блискавкоприймач окремостоячий 30 м</t>
  </si>
  <si>
    <t>Блискавкоприймач окремостоячий 31 м</t>
  </si>
  <si>
    <t>56310</t>
  </si>
  <si>
    <t>56300</t>
  </si>
  <si>
    <t>56290</t>
  </si>
  <si>
    <t>60/29</t>
  </si>
  <si>
    <t>60/30</t>
  </si>
  <si>
    <t>60/31</t>
  </si>
  <si>
    <t>57 280</t>
  </si>
  <si>
    <t>58 280</t>
  </si>
  <si>
    <t>59 280</t>
  </si>
  <si>
    <t>Анкерна закладна для блискавкоприймача 29-31м</t>
  </si>
  <si>
    <t>60/4</t>
  </si>
  <si>
    <t>57 030</t>
  </si>
  <si>
    <t>Каблекс</t>
  </si>
  <si>
    <t>Комплект заземлення R13,5m-Ni</t>
  </si>
  <si>
    <t>Комплект заземлення R15m-Ni</t>
  </si>
  <si>
    <t>43/13,5</t>
  </si>
  <si>
    <t>43/15</t>
  </si>
  <si>
    <t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</si>
  <si>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t>
  </si>
  <si>
    <t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t>
  </si>
  <si>
    <t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</si>
  <si>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</si>
  <si>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</si>
  <si>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t>
  </si>
  <si>
    <t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t>
  </si>
  <si>
    <t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t>
  </si>
  <si>
    <t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</si>
  <si>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</si>
  <si>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</si>
  <si>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</si>
  <si>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</si>
  <si>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</si>
  <si>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</si>
  <si>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</si>
  <si>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t>
  </si>
  <si>
    <t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</si>
  <si>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t>
  </si>
  <si>
    <t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</si>
  <si>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</si>
  <si>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t>
  </si>
  <si>
    <t>Смуга мідна 25*4</t>
  </si>
  <si>
    <t>Сталь плоска мідна 25*4, 1м.п.=0,89 кг,                  1 кг=1,123 м.п.</t>
  </si>
  <si>
    <t>Універсальні пристрій для вирівнювання дроту і полоси, к-сть роликів - 9шт.</t>
  </si>
  <si>
    <t>Комплект заземлення R3m-Cu</t>
  </si>
  <si>
    <t>Комплект заземлення R10,5m-Cu</t>
  </si>
  <si>
    <t>Комплект заземлення R12m-Cu</t>
  </si>
  <si>
    <t>Комплект заземлення R13,5m-Cu</t>
  </si>
  <si>
    <t>Комплект заземлення R15m-Cu</t>
  </si>
  <si>
    <t xml:space="preserve">Склад комплекту: стержень заземлення d14,2 мм обміднений-2 шт, наконечник-1 шт, муфта заземлення-2 шт, болт для забивання стержнів-1 шт, Затискач прут d16/смуга/дріт d8-10 (нержавійка) - 1 шт, стрічка гідроізоляційна-3м, токопровідна паста -1шт. </t>
  </si>
  <si>
    <t xml:space="preserve">Склад комплекту: стержень заземлення d14,2 мм обміднений-7 шт, наконечник-1 шт, муфта заземлення-7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</si>
  <si>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обміднений-8 шт, наконечник-1 шт, муфта заземлення-8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</si>
  <si>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обміднений-9 шт, наконечник-1 шт, муфта заземлення-9 шт, болт для забивання стержнів-1 шт, затискач прут d16/смуга/дріт d8-10 (нержавійка)-1 шт, стрічка гідроізоляційна-3м, токопровідна паста -1шт. </t>
  </si>
  <si>
    <t>Тримач коньковий профільний з пластиком (мідний)</t>
  </si>
  <si>
    <t>22 050</t>
  </si>
  <si>
    <t>22/01</t>
  </si>
  <si>
    <t>Мідь, з пластиковим тримачем кольору мідь</t>
  </si>
  <si>
    <t>латунь / АБС-пластмаса</t>
  </si>
  <si>
    <t>ціна Лео/Харків Енерго</t>
  </si>
  <si>
    <t>Призначена для електричної комутації та механічної фіксації нульових, фазних і провідників заземлення</t>
  </si>
  <si>
    <t>502793</t>
  </si>
  <si>
    <t>Шина зрівнювання потенціалів</t>
  </si>
  <si>
    <t>Стрижень обміднений Anchor</t>
  </si>
  <si>
    <t xml:space="preserve">Склад комплекту: стержень заземлення d14,2 мм обміднений-10 шт, наконечник-2 шт, муфта заземлення-10 шт, болт для забивання стержнів-2 шт, затискач прут d16/смуга/дріт d8-10 (нержавійка)-2 шт, стрічка гідроізоляційна-3м, токопровідна паста -1шт. </t>
  </si>
  <si>
    <t>приховано</t>
  </si>
  <si>
    <t>30 110</t>
  </si>
  <si>
    <t>Сталь 2,5 мм, гальванічно оцинкована, болт М10</t>
  </si>
  <si>
    <t>31 010</t>
  </si>
  <si>
    <t>Затискач гарячеоцинкований, 4 болти М6</t>
  </si>
  <si>
    <t>80 220</t>
  </si>
  <si>
    <t>80 221</t>
  </si>
  <si>
    <t>42/168.3</t>
  </si>
  <si>
    <t>Затискач прут d16-20/смуга 40/дріт d8-10</t>
  </si>
  <si>
    <r>
      <t xml:space="preserve">Затискач з однієї пластини з вигином під 16-20 мм товщ. 3 мм, однієї під 8-10 мм та однієї плоскої,  </t>
    </r>
    <r>
      <rPr>
        <b/>
        <sz val="10"/>
        <rFont val="Calibri"/>
        <family val="2"/>
        <charset val="204"/>
        <scheme val="minor"/>
      </rPr>
      <t>гальванічно оцинкований</t>
    </r>
    <r>
      <rPr>
        <sz val="10"/>
        <rFont val="Calibri"/>
        <family val="2"/>
        <charset val="204"/>
        <scheme val="minor"/>
      </rPr>
      <t>, на два болти М10</t>
    </r>
  </si>
  <si>
    <r>
      <t xml:space="preserve">Затискач з однієї пластини з вигином під 16-20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два болти М10</t>
    </r>
  </si>
  <si>
    <t>Прайс-лист від 21.05.2025р.</t>
  </si>
  <si>
    <t>ПЗІП RST</t>
  </si>
  <si>
    <t>Захист електроживлення АC; TN, TNC, TNS</t>
  </si>
  <si>
    <t>RST Power T1+T2 1+0 275V</t>
  </si>
  <si>
    <t>RST Power T1+T2 4+0 275V</t>
  </si>
  <si>
    <t>RST Power T1+T2 3+1 275V FM</t>
  </si>
  <si>
    <t>RST Power T1+T2 1+1 275V FM</t>
  </si>
  <si>
    <t>RST Power T2 1+0 275V</t>
  </si>
  <si>
    <t>RST Power T2 4+0 275V</t>
  </si>
  <si>
    <t>RST Power T2 3+1 275V FM</t>
  </si>
  <si>
    <t>RST Power T2 1+1 275V FM</t>
  </si>
  <si>
    <t>RST Power T3 255V/16A</t>
  </si>
  <si>
    <t>RST Solar PV T1+T2 G 1000V DC</t>
  </si>
  <si>
    <t xml:space="preserve">RST Solar PV T1+T2 Y 1200V DC </t>
  </si>
  <si>
    <t>RST Solar PV T1+T2 Y 1500V DC FM</t>
  </si>
  <si>
    <t>RST Solar PV T2 G 1000V DC</t>
  </si>
  <si>
    <t xml:space="preserve">RST Solar PV T2 G 1200V DC </t>
  </si>
  <si>
    <t>Захист електроживлення АC; 3ф TNS</t>
  </si>
  <si>
    <t>Захист електроживлення АC; 3ф TNS, TT</t>
  </si>
  <si>
    <t>Захист електроживлення АC; 1ф TN, TT</t>
  </si>
  <si>
    <t>Захист електроживлення АC; 3ф TNS. TT</t>
  </si>
  <si>
    <t>Захист фотоелектриних систем DC</t>
  </si>
  <si>
    <t>Колодязь для контрольного ревізійного з'єднання в землі. 200х200х165мм</t>
  </si>
  <si>
    <t>Нержавіюча сталь, довжина 1,5 м, діаметр         16 мм, із зовнішньою різьбою з обох кінців</t>
  </si>
  <si>
    <t>ПРОВІДНИКИ</t>
  </si>
  <si>
    <t>Смуга обміднена 40*4</t>
  </si>
  <si>
    <t>Сталь плоска 40х4 обміднена,
1 м.п. = 1,29 кг, 1 кг = 0,78 м.п.  Товщина покриття мінімум 70мкм</t>
  </si>
  <si>
    <t xml:space="preserve">Комплекти заземлення                 </t>
  </si>
  <si>
    <t>КОМПЛЕКТИ ЗАЗЕМЛЕННЯ ОБМІДНЕНІ (Виробник CBM Польща)</t>
  </si>
  <si>
    <t>ЗАТИСКАЧІ ДЛЯ ЗАЗЕМЛЕННЯ</t>
  </si>
  <si>
    <t xml:space="preserve">Затискачі для заземлення                 </t>
  </si>
  <si>
    <t>Затискач прут d16-20/смуга 40/дріт d8-10 (нержавійка)</t>
  </si>
  <si>
    <t>Затискач з однієї пластини з вигином під 16-20 мм товщ. 3 мм, однієї під 8 мм та однієї плоскої, нержавійка, на два болти М10</t>
  </si>
  <si>
    <t>Ревізійний колодязь з нержавійки</t>
  </si>
  <si>
    <t>Використовується на ділянках з невеликим дорожнім рухом, пішоходна зона тощо. 210х210х120</t>
  </si>
  <si>
    <t>ЛЕО</t>
  </si>
  <si>
    <t>905023 </t>
  </si>
  <si>
    <t>Провідники для заземлення</t>
  </si>
  <si>
    <t>41 001/1</t>
  </si>
  <si>
    <t>41/01/1</t>
  </si>
  <si>
    <t>Насадка HEX для вібромолота</t>
  </si>
  <si>
    <t>01-3117</t>
  </si>
  <si>
    <t>01-3118</t>
  </si>
  <si>
    <t>01-3119</t>
  </si>
  <si>
    <t xml:space="preserve">Наконечник мідно-луджений  6/8 </t>
  </si>
  <si>
    <t xml:space="preserve">Наконечник мідно-луджений  10/8 </t>
  </si>
  <si>
    <t>Наконечник мідно-луджений  16/8</t>
  </si>
  <si>
    <t>Кабельний наконечник призначений для обжимання жил мідних та алюмінієвих кабелів методом опресування: січення провідника: 6мм2; матеріал: луджена мідь; діаметр отвору під гвинт: 8 мм</t>
  </si>
  <si>
    <t>Кабельний наконечник призначений для обжимання жил мідних та алюмінієвих кабелів методом опресування: січення провідника: 10мм2; матеріал: луджена мідь; діаметр отвору під гвинт: 8 мм</t>
  </si>
  <si>
    <t>Кабельний наконечник призначений для обжимання жил мідних та алюмінієвих кабелів методом опресування: січення провідника: 16мм2; матеріал: луджена мідь; діаметр отвору під гвинт: 8 мм</t>
  </si>
  <si>
    <t>Алюмінієвий компенсатор температурного розширення катанки. Використовується з двома затискачами універсальними</t>
  </si>
  <si>
    <t>Затискач щогли блискавкоприймача та дроту універсальний</t>
  </si>
  <si>
    <t>Оцинковане кріплення струмовідводу d8-10 до щогли блискавкоприймача  d32-40 мм</t>
  </si>
  <si>
    <t>Щогла активного блискавкоприймача з нержавіючої сталі 3м</t>
  </si>
  <si>
    <t>52/40/70А</t>
  </si>
  <si>
    <t>52/40/80А</t>
  </si>
  <si>
    <t>Колодязь для контрольного ревізійного з'єднання в землі. 200*200*165mm</t>
  </si>
  <si>
    <t>Стрижень обміднений CBM</t>
  </si>
  <si>
    <t>?</t>
  </si>
  <si>
    <t>з ФС ціна</t>
  </si>
  <si>
    <t>підняти на стільки % на скільки піднялася ціна на 16 стержні. В лютому 2025р + 6 %, в листопаді +5%, в березні +5% в травні +5%</t>
  </si>
  <si>
    <t>40 025</t>
  </si>
  <si>
    <t>амперок</t>
  </si>
  <si>
    <t>додала 5% в березні26, +5% в травні 26</t>
  </si>
  <si>
    <t>додала 5% в листопаді 25, трохи в травні</t>
  </si>
  <si>
    <t xml:space="preserve"> Тримач щогли блискавкоприймача 32мм до конструкцій</t>
  </si>
  <si>
    <t>ФС</t>
  </si>
  <si>
    <t>Призначений для кріплення щогли ø 32мм та 42мм до до таврових чи двотаврових балок, або інших конструктивних елементів будівлі, фіксується 4-ма шпильками М10×400 з гайками.</t>
  </si>
  <si>
    <t xml:space="preserve"> Тримач щогли блискавкоприймача 42мм до конструкцій</t>
  </si>
  <si>
    <t>55 021</t>
  </si>
  <si>
    <t>55/30/21</t>
  </si>
  <si>
    <t>22/00/20</t>
  </si>
  <si>
    <t>Тримач дроту з дюбелем 250</t>
  </si>
  <si>
    <t>Тримач дроту з дюбелем 300</t>
  </si>
  <si>
    <t>01 250</t>
  </si>
  <si>
    <t>01 300</t>
  </si>
  <si>
    <t>01/8/30</t>
  </si>
  <si>
    <t>01/8/25</t>
  </si>
  <si>
    <t>Тримач дроту металевий з дюбелем 250</t>
  </si>
  <si>
    <t>Тримач дроту металевий з дюбелем 300</t>
  </si>
  <si>
    <t>Тримач блискавкоприймача з дюбелем 250</t>
  </si>
  <si>
    <t>Тримач блискавкоприймача з дюбелем 300</t>
  </si>
  <si>
    <t>Тримач полоси металевий з дюбелем 250</t>
  </si>
  <si>
    <t>Тримач полоси металевий з дюбелем 300</t>
  </si>
  <si>
    <t>15% до попереднього</t>
  </si>
  <si>
    <t xml:space="preserve">Сталь, гальванічно оцинкована, довжина 100 мм, 140 мм, 200 мм, 250 мм, 300мм, з різьбою під дюбель. В комплекті дюбель 12х60 </t>
  </si>
  <si>
    <t>02/8/25</t>
  </si>
  <si>
    <t>02/8/30</t>
  </si>
  <si>
    <t xml:space="preserve">Сталь, гальванічно оцинкована, довжина 100 мм, 140 мм, 200 мм, 250мм, 300мм, з різьбою під дюбель. В комплекті дюбель 12х60 </t>
  </si>
  <si>
    <t>02 252</t>
  </si>
  <si>
    <t>02 251</t>
  </si>
  <si>
    <t>02 301</t>
  </si>
  <si>
    <t>02 302</t>
  </si>
  <si>
    <t>02 253</t>
  </si>
  <si>
    <t>02 303</t>
  </si>
  <si>
    <t>02/16/25</t>
  </si>
  <si>
    <t>02/16/30</t>
  </si>
  <si>
    <t>02/0/25</t>
  </si>
  <si>
    <t>02/0/30</t>
  </si>
  <si>
    <t xml:space="preserve">Сталь, гальванічно оцинкована, довжина 100 мм, 140 мм, 200 мм, 250 мм, 300 мм, з різьбою під дюбель. В комплекті дюбель 12х60 </t>
  </si>
  <si>
    <t xml:space="preserve">Сталь, гальванічно оцинкована, довжина 100 мм, 140 мм, 200 мм, 250 мм, 300 мм,  з різьбою під дюбель. В комплекті дюбель 12х60 </t>
  </si>
  <si>
    <t>БУДЬТЕ УВАЖНІ!!!  ЦІНА НА ДАНІ ТОВАРИ ЗАЛЕЖИТЬ ВІД КУРСУ ЄВРО В ДЕНЬ ПОКУПКИ. ДАНА ЦІНА АКТУАЛЬНА СТАНОМ НА 19.05.2026р. ДІЗНАТИСЯ АКТУАЛЬНУ ЦІНУ НА СЬОГОДНІ - ТЕЛЕФОНУЙТЕ АБО ПИШІТЬ!</t>
  </si>
  <si>
    <t>Прайс-лист від  20.05.2026р.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</si>
</sst>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 * #,##0.00&quot;    &quot;;\-* #,##0.00&quot;    &quot;;\ * \-#&quot;    &quot;"/>
    <numFmt numFmtId="165" formatCode="ddd/dd/mm/yyyy"/>
  </numFmts>
  <fonts count="13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i/>
      <sz val="10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color rgb="FFFF0000"/>
      <name val="Calibri"/>
      <family val="2"/>
      <charset val="204"/>
    </font>
    <font>
      <b/>
      <sz val="10"/>
      <color rgb="FF00B050"/>
      <name val="Calibri"/>
      <family val="2"/>
      <charset val="204"/>
    </font>
    <font>
      <sz val="8"/>
      <color rgb="FF000000"/>
      <name val="Calibri"/>
      <family val="2"/>
      <charset val="204"/>
    </font>
    <font>
      <b/>
      <i/>
      <sz val="10"/>
      <color rgb="FFFFFFFF"/>
      <name val="Arial Black"/>
      <family val="2"/>
      <charset val="204"/>
    </font>
    <font>
      <b/>
      <i/>
      <sz val="12"/>
      <color rgb="FFFFFFFF"/>
      <name val="Aharoni"/>
      <charset val="177"/>
    </font>
    <font>
      <b/>
      <sz val="10"/>
      <color rgb="FFFFFFFF"/>
      <name val="Calibri"/>
      <family val="2"/>
      <charset val="204"/>
    </font>
    <font>
      <sz val="10"/>
      <name val="Calibri"/>
      <family val="2"/>
      <charset val="204"/>
    </font>
    <font>
      <b/>
      <sz val="10"/>
      <color rgb="FF002060"/>
      <name val="Calibri"/>
      <family val="2"/>
      <charset val="204"/>
    </font>
    <font>
      <b/>
      <sz val="9"/>
      <color rgb="FF000000"/>
      <name val="Calibri"/>
      <family val="2"/>
      <charset val="204"/>
    </font>
    <font>
      <b/>
      <i/>
      <sz val="8"/>
      <color rgb="FFFFFFFF"/>
      <name val="Arial Black"/>
      <family val="2"/>
      <charset val="204"/>
    </font>
    <font>
      <b/>
      <i/>
      <sz val="8"/>
      <color rgb="FFFFFFFF"/>
      <name val="Calibri"/>
      <family val="2"/>
      <charset val="204"/>
    </font>
    <font>
      <b/>
      <sz val="12"/>
      <color rgb="FFFFFFFF"/>
      <name val="Calibri"/>
      <family val="2"/>
      <charset val="204"/>
    </font>
    <font>
      <b/>
      <sz val="12"/>
      <color rgb="FF002060"/>
      <name val="Calibri"/>
      <family val="2"/>
      <charset val="204"/>
    </font>
    <font>
      <b/>
      <i/>
      <sz val="10"/>
      <color rgb="FFFFFFFF"/>
      <name val="Calibri"/>
      <family val="2"/>
      <charset val="204"/>
    </font>
    <font>
      <sz val="12"/>
      <color rgb="FF000000"/>
      <name val="Calibri"/>
      <family val="2"/>
      <charset val="204"/>
    </font>
    <font>
      <b/>
      <i/>
      <sz val="12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i/>
      <sz val="11"/>
      <color rgb="FFFF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26"/>
      <color theme="3"/>
      <name val="Calibri"/>
      <family val="2"/>
      <charset val="204"/>
    </font>
    <font>
      <sz val="11"/>
      <color theme="3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8"/>
      <name val="Calibri"/>
      <family val="2"/>
      <charset val="204"/>
    </font>
    <font>
      <b/>
      <sz val="10"/>
      <color rgb="FFFFFFFF"/>
      <name val="Calibri"/>
      <family val="2"/>
      <charset val="204"/>
      <scheme val="minor"/>
    </font>
    <font>
      <b/>
      <i/>
      <sz val="10"/>
      <color rgb="FFFFFFFF"/>
      <name val="Calibri"/>
      <family val="2"/>
      <charset val="204"/>
      <scheme val="minor"/>
    </font>
    <font>
      <b/>
      <sz val="10"/>
      <color rgb="FF6B4794"/>
      <name val="Calibri"/>
      <family val="2"/>
      <charset val="204"/>
      <scheme val="minor"/>
    </font>
    <font>
      <i/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u/>
      <sz val="10"/>
      <color rgb="FF0000FF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b/>
      <sz val="10"/>
      <color rgb="FF333333"/>
      <name val="Calibri"/>
      <family val="2"/>
      <charset val="204"/>
      <scheme val="minor"/>
    </font>
    <font>
      <sz val="10"/>
      <color rgb="FF333333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i/>
      <sz val="11"/>
      <color rgb="FFFFFFFF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2"/>
      <color rgb="FFFFFFFF"/>
      <name val="Calibri"/>
      <family val="2"/>
      <charset val="204"/>
      <scheme val="minor"/>
    </font>
    <font>
      <b/>
      <sz val="12"/>
      <color rgb="FF6B4794"/>
      <name val="Calibri"/>
      <family val="2"/>
      <charset val="204"/>
      <scheme val="minor"/>
    </font>
    <font>
      <sz val="12"/>
      <name val="Calibri"/>
      <family val="2"/>
      <charset val="204"/>
    </font>
    <font>
      <b/>
      <sz val="11"/>
      <name val="Calibri"/>
      <family val="2"/>
      <charset val="204"/>
    </font>
    <font>
      <b/>
      <sz val="16"/>
      <name val="Calibri"/>
      <family val="2"/>
      <charset val="204"/>
    </font>
    <font>
      <b/>
      <sz val="12"/>
      <name val="Calibri"/>
      <family val="2"/>
      <charset val="204"/>
    </font>
    <font>
      <b/>
      <sz val="10"/>
      <name val="Arial"/>
      <family val="2"/>
      <charset val="204"/>
    </font>
    <font>
      <b/>
      <sz val="10"/>
      <color rgb="FF7030A0"/>
      <name val="Arial"/>
      <family val="2"/>
      <charset val="204"/>
    </font>
    <font>
      <b/>
      <sz val="11"/>
      <color rgb="FFFFFFFF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b/>
      <sz val="10"/>
      <color theme="3" tint="-0.249977111117893"/>
      <name val="Calibri"/>
      <family val="2"/>
      <charset val="204"/>
    </font>
    <font>
      <b/>
      <i/>
      <u/>
      <sz val="18"/>
      <color theme="1" tint="0.34998626667073579"/>
      <name val="Arial Black"/>
      <family val="2"/>
      <charset val="204"/>
    </font>
    <font>
      <i/>
      <u/>
      <sz val="11"/>
      <color theme="1" tint="0.14999847407452621"/>
      <name val="Arial Black"/>
      <family val="2"/>
      <charset val="204"/>
    </font>
    <font>
      <b/>
      <sz val="10"/>
      <color theme="1" tint="0.14999847407452621"/>
      <name val="Arial"/>
      <family val="2"/>
      <charset val="204"/>
    </font>
    <font>
      <b/>
      <i/>
      <sz val="10"/>
      <color theme="0"/>
      <name val="Calibri"/>
      <family val="2"/>
      <charset val="204"/>
    </font>
    <font>
      <b/>
      <i/>
      <sz val="11"/>
      <color theme="0"/>
      <name val="Calibri"/>
      <family val="2"/>
      <charset val="204"/>
    </font>
    <font>
      <b/>
      <u/>
      <sz val="11"/>
      <color rgb="FFFFFFFF"/>
      <name val="Calibri"/>
      <family val="2"/>
      <charset val="204"/>
    </font>
    <font>
      <u/>
      <sz val="10"/>
      <color rgb="FF000000"/>
      <name val="Calibri"/>
      <family val="2"/>
      <charset val="204"/>
    </font>
    <font>
      <sz val="10"/>
      <color theme="0"/>
      <name val="Calibri"/>
      <family val="2"/>
      <charset val="204"/>
      <scheme val="minor"/>
    </font>
    <font>
      <sz val="11"/>
      <color indexed="81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0"/>
      <color theme="3"/>
      <name val="Calibri"/>
      <family val="2"/>
      <charset val="204"/>
    </font>
    <font>
      <b/>
      <sz val="11"/>
      <color theme="3"/>
      <name val="Calibri"/>
      <family val="2"/>
      <charset val="204"/>
    </font>
    <font>
      <b/>
      <sz val="12"/>
      <color theme="3"/>
      <name val="Calibri"/>
      <family val="2"/>
      <charset val="204"/>
    </font>
    <font>
      <b/>
      <u/>
      <sz val="11"/>
      <color theme="3"/>
      <name val="Calibri"/>
      <family val="2"/>
      <charset val="204"/>
    </font>
    <font>
      <b/>
      <i/>
      <sz val="22"/>
      <color theme="3" tint="-0.249977111117893"/>
      <name val="Arial Black"/>
      <family val="2"/>
      <charset val="204"/>
    </font>
    <font>
      <b/>
      <i/>
      <u/>
      <sz val="16"/>
      <color theme="3" tint="-0.249977111117893"/>
      <name val="Calibri"/>
      <family val="2"/>
      <charset val="204"/>
    </font>
    <font>
      <b/>
      <i/>
      <sz val="12"/>
      <color theme="0"/>
      <name val="Calibri"/>
      <family val="2"/>
      <charset val="204"/>
    </font>
    <font>
      <b/>
      <i/>
      <sz val="14"/>
      <color theme="0"/>
      <name val="Calibri"/>
      <family val="2"/>
      <charset val="204"/>
    </font>
    <font>
      <sz val="10"/>
      <name val="Times New Roman"/>
      <family val="1"/>
      <charset val="204"/>
    </font>
    <font>
      <b/>
      <sz val="10"/>
      <color rgb="FF002060"/>
      <name val="Times New Roman"/>
      <family val="1"/>
      <charset val="204"/>
    </font>
    <font>
      <b/>
      <sz val="11"/>
      <color theme="3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1"/>
      <color rgb="FFFFFFFF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color theme="1" tint="0.1499984740745262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333333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b/>
      <u/>
      <sz val="10"/>
      <color theme="0"/>
      <name val="Times New Roman"/>
      <family val="1"/>
      <charset val="204"/>
    </font>
    <font>
      <b/>
      <u/>
      <sz val="11"/>
      <color theme="0"/>
      <name val="Times New Roman"/>
      <family val="1"/>
      <charset val="204"/>
    </font>
    <font>
      <b/>
      <sz val="10"/>
      <color theme="3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u/>
      <sz val="12"/>
      <color theme="0"/>
      <name val="Times New Roman"/>
      <family val="1"/>
      <charset val="204"/>
    </font>
    <font>
      <b/>
      <sz val="10"/>
      <color theme="3" tint="-0.249977111117893"/>
      <name val="Times New Roman"/>
      <family val="1"/>
      <charset val="204"/>
    </font>
    <font>
      <b/>
      <sz val="10"/>
      <color theme="3" tint="0.39997558519241921"/>
      <name val="Times New Roman"/>
      <family val="1"/>
      <charset val="204"/>
    </font>
    <font>
      <sz val="10"/>
      <color theme="3" tint="0.39997558519241921"/>
      <name val="Times New Roman"/>
      <family val="1"/>
      <charset val="204"/>
    </font>
    <font>
      <b/>
      <sz val="10"/>
      <color theme="9" tint="-0.249977111117893"/>
      <name val="Times New Roman"/>
      <family val="1"/>
      <charset val="204"/>
    </font>
    <font>
      <sz val="10"/>
      <color theme="9" tint="-0.249977111117893"/>
      <name val="Times New Roman"/>
      <family val="1"/>
      <charset val="204"/>
    </font>
    <font>
      <sz val="10"/>
      <color theme="3"/>
      <name val="Times New Roman"/>
      <family val="1"/>
      <charset val="204"/>
    </font>
    <font>
      <sz val="10"/>
      <color theme="7" tint="-0.249977111117893"/>
      <name val="Times New Roman"/>
      <family val="1"/>
      <charset val="204"/>
    </font>
    <font>
      <b/>
      <sz val="10"/>
      <color theme="7" tint="-0.249977111117893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theme="3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u/>
      <sz val="18"/>
      <color theme="1" tint="0.249977111117893"/>
      <name val="Arial Black"/>
      <family val="2"/>
      <charset val="204"/>
    </font>
    <font>
      <b/>
      <i/>
      <u/>
      <sz val="20"/>
      <color theme="1" tint="0.249977111117893"/>
      <name val="Arial Black"/>
      <family val="2"/>
      <charset val="204"/>
    </font>
    <font>
      <b/>
      <i/>
      <sz val="11"/>
      <color rgb="FF000000"/>
      <name val="Times New Roman"/>
      <family val="1"/>
      <charset val="204"/>
    </font>
    <font>
      <sz val="10"/>
      <color rgb="FFFF0000"/>
      <name val="Calibri"/>
      <family val="2"/>
      <charset val="204"/>
      <scheme val="minor"/>
    </font>
    <font>
      <b/>
      <i/>
      <sz val="16"/>
      <color theme="3" tint="-0.249977111117893"/>
      <name val="Calibri"/>
      <family val="2"/>
      <charset val="204"/>
    </font>
    <font>
      <sz val="10"/>
      <color rgb="FF333333"/>
      <name val="Arial"/>
      <family val="2"/>
      <charset val="204"/>
    </font>
    <font>
      <sz val="9"/>
      <name val="Times New Roman"/>
      <family val="1"/>
      <charset val="204"/>
    </font>
    <font>
      <b/>
      <sz val="8"/>
      <color theme="0"/>
      <name val="Montserrat"/>
      <charset val="204"/>
    </font>
    <font>
      <sz val="8"/>
      <color rgb="FF000000"/>
      <name val="Montserrat"/>
      <charset val="204"/>
    </font>
    <font>
      <b/>
      <sz val="10"/>
      <name val="Times New Roman"/>
      <family val="1"/>
      <charset val="204"/>
    </font>
    <font>
      <b/>
      <sz val="20"/>
      <color rgb="FF000000"/>
      <name val="Calibri"/>
      <family val="2"/>
      <charset val="204"/>
    </font>
    <font>
      <sz val="20"/>
      <color rgb="FF000000"/>
      <name val="Calibri"/>
      <family val="2"/>
      <charset val="204"/>
    </font>
    <font>
      <b/>
      <sz val="10"/>
      <color rgb="FF7030A0"/>
      <name val="Calibri"/>
      <family val="2"/>
      <charset val="204"/>
      <scheme val="minor"/>
    </font>
    <font>
      <b/>
      <sz val="10"/>
      <name val="Calibri"/>
      <family val="2"/>
      <charset val="204"/>
    </font>
    <font>
      <b/>
      <sz val="36"/>
      <color rgb="FF000000"/>
      <name val="Calibri"/>
      <family val="2"/>
      <charset val="204"/>
      <scheme val="minor"/>
    </font>
    <font>
      <sz val="11"/>
      <color rgb="FF002060"/>
      <name val="Calibri"/>
      <family val="2"/>
      <charset val="204"/>
    </font>
    <font>
      <b/>
      <sz val="11"/>
      <color rgb="FF002060"/>
      <name val="Calibri"/>
      <family val="2"/>
      <charset val="204"/>
    </font>
    <font>
      <sz val="10"/>
      <color rgb="FF002060"/>
      <name val="Calibri"/>
      <family val="2"/>
      <charset val="204"/>
    </font>
    <font>
      <b/>
      <sz val="20"/>
      <color rgb="FF000000"/>
      <name val="Aptos Narrow"/>
      <family val="2"/>
    </font>
    <font>
      <sz val="20"/>
      <color rgb="FF000000"/>
      <name val="Aptos Narrow"/>
      <family val="2"/>
    </font>
  </fonts>
  <fills count="4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FE7F5"/>
        <bgColor rgb="FFCFE7F5"/>
      </patternFill>
    </fill>
    <fill>
      <patternFill patternType="solid">
        <fgColor rgb="FF6B4794"/>
        <bgColor rgb="FF6B4794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6B4794"/>
      </patternFill>
    </fill>
    <fill>
      <patternFill patternType="solid">
        <fgColor theme="7" tint="0.59999389629810485"/>
        <bgColor rgb="FFFF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FF0000"/>
      </patternFill>
    </fill>
    <fill>
      <patternFill patternType="solid">
        <fgColor theme="0" tint="-0.499984740745262"/>
        <bgColor rgb="FFD8D8D8"/>
      </patternFill>
    </fill>
    <fill>
      <patternFill patternType="solid">
        <fgColor theme="0" tint="-0.499984740745262"/>
        <bgColor rgb="FF333399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rgb="FFA8C0DC"/>
      </patternFill>
    </fill>
    <fill>
      <patternFill patternType="solid">
        <fgColor theme="0" tint="-0.249977111117893"/>
        <bgColor rgb="FFCC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rgb="FFDBE5F1"/>
      </patternFill>
    </fill>
    <fill>
      <patternFill patternType="solid">
        <fgColor theme="0" tint="-0.14999847407452621"/>
        <bgColor rgb="FFDDD9C3"/>
      </patternFill>
    </fill>
    <fill>
      <patternFill patternType="solid">
        <fgColor theme="0" tint="-0.249977111117893"/>
        <bgColor rgb="FFCFE7F5"/>
      </patternFill>
    </fill>
    <fill>
      <patternFill patternType="solid">
        <fgColor theme="0" tint="-0.249977111117893"/>
        <bgColor rgb="FFB8CCE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2F2F2"/>
      </patternFill>
    </fill>
    <fill>
      <patternFill patternType="solid">
        <fgColor theme="0" tint="-0.34998626667073579"/>
        <bgColor rgb="FFFFFFFF"/>
      </patternFill>
    </fill>
    <fill>
      <patternFill patternType="solid">
        <fgColor theme="0" tint="-0.34998626667073579"/>
        <b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2F2F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</fills>
  <borders count="10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8" fillId="0" borderId="8"/>
    <xf numFmtId="0" fontId="7" fillId="0" borderId="8" applyBorder="0" applyProtection="0"/>
    <xf numFmtId="0" fontId="32" fillId="0" borderId="0" applyNumberFormat="0" applyFill="0" applyBorder="0" applyAlignment="0" applyProtection="0"/>
  </cellStyleXfs>
  <cellXfs count="1714">
    <xf numFmtId="0" fontId="0" fillId="0" borderId="0" xfId="0"/>
    <xf numFmtId="0" fontId="5" fillId="0" borderId="0" xfId="0" applyFont="1"/>
    <xf numFmtId="0" fontId="7" fillId="0" borderId="0" xfId="0" applyFont="1" applyAlignment="1">
      <alignment horizontal="center" vertical="center"/>
    </xf>
    <xf numFmtId="0" fontId="10" fillId="0" borderId="0" xfId="0" applyFont="1"/>
    <xf numFmtId="0" fontId="5" fillId="2" borderId="3" xfId="0" applyFont="1" applyFill="1" applyBorder="1"/>
    <xf numFmtId="0" fontId="24" fillId="0" borderId="0" xfId="0" applyFont="1"/>
    <xf numFmtId="0" fontId="25" fillId="0" borderId="0" xfId="0" applyFont="1"/>
    <xf numFmtId="0" fontId="8" fillId="0" borderId="0" xfId="0" applyFont="1"/>
    <xf numFmtId="0" fontId="26" fillId="0" borderId="0" xfId="0" applyFont="1"/>
    <xf numFmtId="49" fontId="0" fillId="0" borderId="0" xfId="0" applyNumberFormat="1"/>
    <xf numFmtId="0" fontId="27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2" fillId="0" borderId="0" xfId="0" applyFont="1"/>
    <xf numFmtId="0" fontId="0" fillId="0" borderId="8" xfId="0" applyBorder="1"/>
    <xf numFmtId="0" fontId="7" fillId="0" borderId="8" xfId="0" applyFont="1" applyBorder="1" applyAlignment="1">
      <alignment horizontal="center" vertical="center"/>
    </xf>
    <xf numFmtId="0" fontId="5" fillId="0" borderId="8" xfId="0" applyFont="1" applyBorder="1"/>
    <xf numFmtId="0" fontId="6" fillId="0" borderId="8" xfId="0" applyFont="1" applyBorder="1" applyAlignment="1">
      <alignment horizontal="left" vertical="center"/>
    </xf>
    <xf numFmtId="0" fontId="28" fillId="0" borderId="8" xfId="1"/>
    <xf numFmtId="0" fontId="29" fillId="0" borderId="0" xfId="3" applyFont="1"/>
    <xf numFmtId="2" fontId="15" fillId="0" borderId="25" xfId="0" applyNumberFormat="1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29" fillId="0" borderId="8" xfId="0" applyFont="1" applyBorder="1"/>
    <xf numFmtId="0" fontId="37" fillId="0" borderId="8" xfId="0" applyFont="1" applyBorder="1" applyAlignment="1">
      <alignment horizontal="left" vertical="center"/>
    </xf>
    <xf numFmtId="0" fontId="29" fillId="0" borderId="8" xfId="0" applyFont="1" applyBorder="1" applyAlignment="1">
      <alignment horizontal="center"/>
    </xf>
    <xf numFmtId="0" fontId="37" fillId="4" borderId="30" xfId="0" applyFont="1" applyFill="1" applyBorder="1" applyAlignment="1">
      <alignment horizontal="center" vertical="center"/>
    </xf>
    <xf numFmtId="0" fontId="38" fillId="4" borderId="11" xfId="0" applyFont="1" applyFill="1" applyBorder="1" applyAlignment="1">
      <alignment horizontal="left" vertical="center"/>
    </xf>
    <xf numFmtId="0" fontId="37" fillId="4" borderId="11" xfId="0" applyFont="1" applyFill="1" applyBorder="1" applyAlignment="1">
      <alignment horizontal="center" vertical="center"/>
    </xf>
    <xf numFmtId="0" fontId="37" fillId="4" borderId="11" xfId="0" applyFont="1" applyFill="1" applyBorder="1" applyAlignment="1">
      <alignment horizontal="left" vertical="top"/>
    </xf>
    <xf numFmtId="0" fontId="37" fillId="4" borderId="11" xfId="0" applyFont="1" applyFill="1" applyBorder="1" applyAlignment="1">
      <alignment horizontal="right" vertical="center"/>
    </xf>
    <xf numFmtId="0" fontId="29" fillId="0" borderId="13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left" vertical="top"/>
    </xf>
    <xf numFmtId="0" fontId="31" fillId="0" borderId="13" xfId="0" applyFont="1" applyBorder="1" applyAlignment="1">
      <alignment horizontal="left" vertical="top"/>
    </xf>
    <xf numFmtId="0" fontId="29" fillId="5" borderId="13" xfId="0" applyFont="1" applyFill="1" applyBorder="1" applyAlignment="1">
      <alignment horizontal="center" vertical="center" wrapText="1"/>
    </xf>
    <xf numFmtId="49" fontId="31" fillId="0" borderId="32" xfId="0" applyNumberFormat="1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/>
    </xf>
    <xf numFmtId="2" fontId="29" fillId="0" borderId="13" xfId="0" applyNumberFormat="1" applyFont="1" applyBorder="1" applyAlignment="1">
      <alignment horizontal="center" vertical="center"/>
    </xf>
    <xf numFmtId="49" fontId="31" fillId="0" borderId="34" xfId="0" applyNumberFormat="1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 wrapText="1"/>
    </xf>
    <xf numFmtId="0" fontId="29" fillId="0" borderId="0" xfId="0" applyFont="1"/>
    <xf numFmtId="0" fontId="29" fillId="0" borderId="0" xfId="0" applyFont="1" applyAlignment="1">
      <alignment horizontal="left" vertical="top"/>
    </xf>
    <xf numFmtId="0" fontId="29" fillId="0" borderId="28" xfId="0" applyFont="1" applyBorder="1" applyAlignment="1">
      <alignment horizontal="left" vertical="center"/>
    </xf>
    <xf numFmtId="49" fontId="42" fillId="0" borderId="0" xfId="0" applyNumberFormat="1" applyFont="1"/>
    <xf numFmtId="0" fontId="29" fillId="2" borderId="13" xfId="0" applyFont="1" applyFill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 wrapText="1"/>
    </xf>
    <xf numFmtId="49" fontId="31" fillId="0" borderId="13" xfId="0" applyNumberFormat="1" applyFont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31" fillId="0" borderId="0" xfId="0" applyFont="1"/>
    <xf numFmtId="49" fontId="31" fillId="0" borderId="32" xfId="0" applyNumberFormat="1" applyFont="1" applyBorder="1" applyAlignment="1">
      <alignment horizontal="center" vertical="center" wrapText="1"/>
    </xf>
    <xf numFmtId="49" fontId="29" fillId="2" borderId="13" xfId="0" applyNumberFormat="1" applyFont="1" applyFill="1" applyBorder="1" applyAlignment="1">
      <alignment horizontal="center" vertical="center" wrapText="1"/>
    </xf>
    <xf numFmtId="49" fontId="29" fillId="0" borderId="11" xfId="0" applyNumberFormat="1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49" fontId="29" fillId="0" borderId="15" xfId="0" applyNumberFormat="1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3" fontId="31" fillId="0" borderId="32" xfId="0" applyNumberFormat="1" applyFont="1" applyBorder="1" applyAlignment="1">
      <alignment horizontal="center" vertical="center"/>
    </xf>
    <xf numFmtId="49" fontId="31" fillId="0" borderId="13" xfId="0" applyNumberFormat="1" applyFont="1" applyBorder="1" applyAlignment="1">
      <alignment horizontal="center" vertical="center"/>
    </xf>
    <xf numFmtId="49" fontId="31" fillId="5" borderId="32" xfId="0" applyNumberFormat="1" applyFont="1" applyFill="1" applyBorder="1" applyAlignment="1">
      <alignment horizontal="center" vertical="center"/>
    </xf>
    <xf numFmtId="49" fontId="29" fillId="5" borderId="13" xfId="0" applyNumberFormat="1" applyFont="1" applyFill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/>
    </xf>
    <xf numFmtId="49" fontId="31" fillId="5" borderId="13" xfId="0" applyNumberFormat="1" applyFont="1" applyFill="1" applyBorder="1" applyAlignment="1">
      <alignment horizontal="center" vertical="center"/>
    </xf>
    <xf numFmtId="49" fontId="31" fillId="5" borderId="13" xfId="0" applyNumberFormat="1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3" fontId="31" fillId="5" borderId="32" xfId="0" applyNumberFormat="1" applyFont="1" applyFill="1" applyBorder="1" applyAlignment="1">
      <alignment horizontal="center" vertical="center"/>
    </xf>
    <xf numFmtId="0" fontId="31" fillId="0" borderId="32" xfId="0" applyFont="1" applyBorder="1" applyAlignment="1">
      <alignment horizontal="center" vertical="center"/>
    </xf>
    <xf numFmtId="0" fontId="29" fillId="0" borderId="11" xfId="0" applyFont="1" applyBorder="1" applyAlignment="1">
      <alignment horizontal="left" vertical="top"/>
    </xf>
    <xf numFmtId="0" fontId="29" fillId="5" borderId="11" xfId="0" applyFont="1" applyFill="1" applyBorder="1" applyAlignment="1">
      <alignment horizontal="center" vertical="center" wrapText="1"/>
    </xf>
    <xf numFmtId="0" fontId="29" fillId="5" borderId="15" xfId="0" applyFont="1" applyFill="1" applyBorder="1" applyAlignment="1">
      <alignment horizontal="center" vertical="center" wrapText="1"/>
    </xf>
    <xf numFmtId="49" fontId="31" fillId="0" borderId="33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left" vertical="top"/>
    </xf>
    <xf numFmtId="0" fontId="29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49" fontId="31" fillId="2" borderId="32" xfId="0" applyNumberFormat="1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49" fontId="31" fillId="5" borderId="34" xfId="0" applyNumberFormat="1" applyFont="1" applyFill="1" applyBorder="1" applyAlignment="1">
      <alignment horizontal="center" vertical="center"/>
    </xf>
    <xf numFmtId="0" fontId="31" fillId="5" borderId="12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5" xfId="0" applyFont="1" applyFill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left" vertical="top"/>
    </xf>
    <xf numFmtId="0" fontId="31" fillId="0" borderId="2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left" vertical="top"/>
    </xf>
    <xf numFmtId="2" fontId="39" fillId="0" borderId="13" xfId="0" applyNumberFormat="1" applyFont="1" applyBorder="1" applyAlignment="1">
      <alignment horizontal="center" vertical="center"/>
    </xf>
    <xf numFmtId="0" fontId="31" fillId="0" borderId="15" xfId="0" applyFont="1" applyBorder="1" applyAlignment="1">
      <alignment horizontal="center"/>
    </xf>
    <xf numFmtId="49" fontId="46" fillId="3" borderId="29" xfId="0" applyNumberFormat="1" applyFont="1" applyFill="1" applyBorder="1" applyAlignment="1">
      <alignment horizontal="center" vertical="center" wrapText="1"/>
    </xf>
    <xf numFmtId="0" fontId="48" fillId="4" borderId="11" xfId="0" applyFont="1" applyFill="1" applyBorder="1" applyAlignment="1">
      <alignment horizontal="left" vertical="center"/>
    </xf>
    <xf numFmtId="49" fontId="29" fillId="0" borderId="0" xfId="0" applyNumberFormat="1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8" xfId="0" applyFont="1" applyBorder="1" applyAlignment="1">
      <alignment horizontal="left" vertical="center"/>
    </xf>
    <xf numFmtId="0" fontId="37" fillId="4" borderId="11" xfId="0" applyFont="1" applyFill="1" applyBorder="1" applyAlignment="1">
      <alignment horizontal="left" vertical="center"/>
    </xf>
    <xf numFmtId="0" fontId="29" fillId="2" borderId="13" xfId="0" applyFont="1" applyFill="1" applyBorder="1" applyAlignment="1">
      <alignment horizontal="left" vertical="center"/>
    </xf>
    <xf numFmtId="0" fontId="29" fillId="0" borderId="13" xfId="0" applyFont="1" applyBorder="1" applyAlignment="1">
      <alignment horizontal="left" vertical="center"/>
    </xf>
    <xf numFmtId="0" fontId="31" fillId="0" borderId="13" xfId="0" applyFont="1" applyBorder="1" applyAlignment="1">
      <alignment horizontal="left" vertical="center"/>
    </xf>
    <xf numFmtId="0" fontId="29" fillId="0" borderId="11" xfId="0" applyFont="1" applyBorder="1" applyAlignment="1">
      <alignment horizontal="left" vertical="center"/>
    </xf>
    <xf numFmtId="0" fontId="29" fillId="0" borderId="9" xfId="0" applyFont="1" applyBorder="1" applyAlignment="1">
      <alignment horizontal="left" vertical="center"/>
    </xf>
    <xf numFmtId="0" fontId="31" fillId="0" borderId="11" xfId="0" applyFont="1" applyBorder="1" applyAlignment="1">
      <alignment horizontal="left" vertical="center"/>
    </xf>
    <xf numFmtId="0" fontId="31" fillId="0" borderId="9" xfId="0" applyFont="1" applyBorder="1" applyAlignment="1">
      <alignment horizontal="left" vertical="center"/>
    </xf>
    <xf numFmtId="0" fontId="31" fillId="0" borderId="5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/>
    </xf>
    <xf numFmtId="0" fontId="49" fillId="6" borderId="25" xfId="0" applyFont="1" applyFill="1" applyBorder="1" applyAlignment="1">
      <alignment horizontal="left" vertical="center"/>
    </xf>
    <xf numFmtId="0" fontId="29" fillId="0" borderId="28" xfId="0" applyFont="1" applyBorder="1"/>
    <xf numFmtId="49" fontId="31" fillId="0" borderId="28" xfId="0" applyNumberFormat="1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left" vertical="top"/>
    </xf>
    <xf numFmtId="0" fontId="29" fillId="0" borderId="28" xfId="0" applyFont="1" applyBorder="1" applyAlignment="1">
      <alignment horizontal="center" vertical="center"/>
    </xf>
    <xf numFmtId="49" fontId="31" fillId="0" borderId="35" xfId="0" applyNumberFormat="1" applyFont="1" applyBorder="1" applyAlignment="1">
      <alignment horizontal="center" vertical="center"/>
    </xf>
    <xf numFmtId="0" fontId="29" fillId="0" borderId="35" xfId="0" applyFont="1" applyBorder="1"/>
    <xf numFmtId="0" fontId="29" fillId="0" borderId="35" xfId="0" applyFont="1" applyBorder="1" applyAlignment="1">
      <alignment horizontal="center" vertical="center" wrapText="1"/>
    </xf>
    <xf numFmtId="0" fontId="29" fillId="0" borderId="35" xfId="0" applyFont="1" applyBorder="1" applyAlignment="1">
      <alignment horizontal="left" vertical="center"/>
    </xf>
    <xf numFmtId="0" fontId="29" fillId="0" borderId="35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49" fontId="29" fillId="0" borderId="14" xfId="0" applyNumberFormat="1" applyFont="1" applyBorder="1" applyAlignment="1">
      <alignment horizontal="center" vertical="center" wrapText="1"/>
    </xf>
    <xf numFmtId="49" fontId="29" fillId="0" borderId="16" xfId="0" applyNumberFormat="1" applyFont="1" applyBorder="1" applyAlignment="1">
      <alignment horizontal="center" vertical="center" wrapText="1"/>
    </xf>
    <xf numFmtId="49" fontId="31" fillId="5" borderId="33" xfId="0" applyNumberFormat="1" applyFont="1" applyFill="1" applyBorder="1" applyAlignment="1">
      <alignment horizontal="center" vertical="center"/>
    </xf>
    <xf numFmtId="0" fontId="31" fillId="5" borderId="14" xfId="0" applyFont="1" applyFill="1" applyBorder="1" applyAlignment="1">
      <alignment horizontal="center" vertical="center" wrapText="1"/>
    </xf>
    <xf numFmtId="49" fontId="50" fillId="6" borderId="26" xfId="0" applyNumberFormat="1" applyFont="1" applyFill="1" applyBorder="1" applyAlignment="1">
      <alignment horizontal="center" vertical="center"/>
    </xf>
    <xf numFmtId="0" fontId="51" fillId="6" borderId="25" xfId="0" applyFont="1" applyFill="1" applyBorder="1" applyAlignment="1">
      <alignment horizontal="center" vertical="center" wrapText="1"/>
    </xf>
    <xf numFmtId="0" fontId="52" fillId="6" borderId="25" xfId="0" applyFont="1" applyFill="1" applyBorder="1" applyAlignment="1">
      <alignment horizontal="left" vertical="center"/>
    </xf>
    <xf numFmtId="0" fontId="51" fillId="6" borderId="25" xfId="0" applyFont="1" applyFill="1" applyBorder="1" applyAlignment="1">
      <alignment horizontal="left" vertical="top"/>
    </xf>
    <xf numFmtId="0" fontId="51" fillId="6" borderId="25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left" vertical="center" wrapText="1"/>
    </xf>
    <xf numFmtId="0" fontId="51" fillId="6" borderId="25" xfId="0" applyFont="1" applyFill="1" applyBorder="1" applyAlignment="1">
      <alignment horizontal="left" vertical="center" wrapText="1"/>
    </xf>
    <xf numFmtId="0" fontId="29" fillId="2" borderId="7" xfId="0" applyFont="1" applyFill="1" applyBorder="1" applyAlignment="1">
      <alignment horizontal="left" vertical="center"/>
    </xf>
    <xf numFmtId="49" fontId="31" fillId="0" borderId="7" xfId="0" applyNumberFormat="1" applyFont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left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9" fillId="0" borderId="28" xfId="0" applyFont="1" applyBorder="1" applyAlignment="1">
      <alignment horizontal="center"/>
    </xf>
    <xf numFmtId="0" fontId="29" fillId="0" borderId="10" xfId="0" applyFont="1" applyBorder="1" applyAlignment="1">
      <alignment horizontal="left" vertical="top"/>
    </xf>
    <xf numFmtId="0" fontId="29" fillId="0" borderId="26" xfId="0" applyFont="1" applyBorder="1" applyAlignment="1">
      <alignment horizontal="left" vertical="top"/>
    </xf>
    <xf numFmtId="0" fontId="29" fillId="0" borderId="5" xfId="0" applyFont="1" applyBorder="1" applyAlignment="1">
      <alignment horizontal="left" vertical="center"/>
    </xf>
    <xf numFmtId="0" fontId="29" fillId="0" borderId="6" xfId="0" applyFont="1" applyBorder="1" applyAlignment="1">
      <alignment horizontal="left" vertical="top"/>
    </xf>
    <xf numFmtId="0" fontId="29" fillId="0" borderId="16" xfId="0" applyFont="1" applyBorder="1" applyAlignment="1">
      <alignment horizontal="center" vertical="center"/>
    </xf>
    <xf numFmtId="0" fontId="31" fillId="0" borderId="14" xfId="0" applyFont="1" applyBorder="1" applyAlignment="1">
      <alignment horizontal="left" vertical="top"/>
    </xf>
    <xf numFmtId="0" fontId="29" fillId="0" borderId="16" xfId="0" applyFont="1" applyBorder="1" applyAlignment="1">
      <alignment horizontal="left" vertical="center"/>
    </xf>
    <xf numFmtId="0" fontId="3" fillId="0" borderId="0" xfId="0" applyFont="1"/>
    <xf numFmtId="0" fontId="54" fillId="0" borderId="0" xfId="0" applyFont="1"/>
    <xf numFmtId="2" fontId="39" fillId="0" borderId="7" xfId="0" applyNumberFormat="1" applyFont="1" applyBorder="1" applyAlignment="1">
      <alignment horizontal="center" vertical="center"/>
    </xf>
    <xf numFmtId="2" fontId="39" fillId="5" borderId="7" xfId="0" applyNumberFormat="1" applyFont="1" applyFill="1" applyBorder="1" applyAlignment="1">
      <alignment horizontal="center" vertical="center"/>
    </xf>
    <xf numFmtId="2" fontId="39" fillId="0" borderId="26" xfId="0" applyNumberFormat="1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37" fillId="4" borderId="28" xfId="0" applyFont="1" applyFill="1" applyBorder="1" applyAlignment="1">
      <alignment horizontal="center" vertical="center"/>
    </xf>
    <xf numFmtId="1" fontId="31" fillId="6" borderId="28" xfId="0" applyNumberFormat="1" applyFont="1" applyFill="1" applyBorder="1" applyAlignment="1">
      <alignment horizontal="center" vertical="center"/>
    </xf>
    <xf numFmtId="0" fontId="34" fillId="0" borderId="8" xfId="0" applyFont="1" applyBorder="1"/>
    <xf numFmtId="0" fontId="29" fillId="0" borderId="7" xfId="0" applyFont="1" applyBorder="1" applyAlignment="1">
      <alignment horizontal="center" vertical="center"/>
    </xf>
    <xf numFmtId="2" fontId="39" fillId="0" borderId="28" xfId="0" applyNumberFormat="1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60" fillId="7" borderId="3" xfId="0" applyFont="1" applyFill="1" applyBorder="1" applyAlignment="1">
      <alignment horizontal="center" vertical="center"/>
    </xf>
    <xf numFmtId="0" fontId="47" fillId="3" borderId="47" xfId="0" applyFont="1" applyFill="1" applyBorder="1" applyAlignment="1">
      <alignment horizontal="center" vertical="center"/>
    </xf>
    <xf numFmtId="0" fontId="38" fillId="4" borderId="5" xfId="0" applyFont="1" applyFill="1" applyBorder="1" applyAlignment="1">
      <alignment horizontal="left" vertical="center"/>
    </xf>
    <xf numFmtId="0" fontId="37" fillId="4" borderId="5" xfId="0" applyFont="1" applyFill="1" applyBorder="1" applyAlignment="1">
      <alignment horizontal="left" vertical="center"/>
    </xf>
    <xf numFmtId="0" fontId="37" fillId="4" borderId="5" xfId="0" applyFont="1" applyFill="1" applyBorder="1" applyAlignment="1">
      <alignment horizontal="left" vertical="top"/>
    </xf>
    <xf numFmtId="0" fontId="37" fillId="4" borderId="5" xfId="0" applyFont="1" applyFill="1" applyBorder="1" applyAlignment="1">
      <alignment horizontal="center" vertical="center"/>
    </xf>
    <xf numFmtId="0" fontId="37" fillId="4" borderId="5" xfId="0" applyFont="1" applyFill="1" applyBorder="1" applyAlignment="1">
      <alignment horizontal="right" vertical="center"/>
    </xf>
    <xf numFmtId="0" fontId="37" fillId="4" borderId="50" xfId="0" applyFont="1" applyFill="1" applyBorder="1" applyAlignment="1">
      <alignment horizontal="center" vertical="center"/>
    </xf>
    <xf numFmtId="0" fontId="37" fillId="4" borderId="43" xfId="0" applyFont="1" applyFill="1" applyBorder="1" applyAlignment="1">
      <alignment horizontal="center" vertical="center"/>
    </xf>
    <xf numFmtId="49" fontId="41" fillId="3" borderId="52" xfId="0" applyNumberFormat="1" applyFont="1" applyFill="1" applyBorder="1" applyAlignment="1">
      <alignment horizontal="center" vertical="center" wrapText="1"/>
    </xf>
    <xf numFmtId="49" fontId="41" fillId="3" borderId="53" xfId="0" applyNumberFormat="1" applyFont="1" applyFill="1" applyBorder="1" applyAlignment="1">
      <alignment horizontal="center" vertical="center" wrapText="1"/>
    </xf>
    <xf numFmtId="0" fontId="41" fillId="3" borderId="53" xfId="0" applyFont="1" applyFill="1" applyBorder="1" applyAlignment="1">
      <alignment horizontal="center" vertical="center"/>
    </xf>
    <xf numFmtId="0" fontId="43" fillId="3" borderId="53" xfId="0" applyFont="1" applyFill="1" applyBorder="1" applyAlignment="1">
      <alignment horizontal="center" vertical="center" wrapText="1"/>
    </xf>
    <xf numFmtId="0" fontId="58" fillId="3" borderId="53" xfId="0" applyFont="1" applyFill="1" applyBorder="1" applyAlignment="1">
      <alignment horizontal="center" vertical="center" wrapText="1"/>
    </xf>
    <xf numFmtId="0" fontId="59" fillId="3" borderId="54" xfId="0" applyFont="1" applyFill="1" applyBorder="1" applyAlignment="1">
      <alignment horizontal="center" vertical="center" wrapText="1"/>
    </xf>
    <xf numFmtId="0" fontId="61" fillId="3" borderId="53" xfId="0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29" fillId="0" borderId="0" xfId="0" applyFont="1" applyAlignment="1">
      <alignment vertical="center"/>
    </xf>
    <xf numFmtId="0" fontId="34" fillId="0" borderId="41" xfId="0" applyFont="1" applyBorder="1"/>
    <xf numFmtId="0" fontId="29" fillId="2" borderId="14" xfId="0" applyFont="1" applyFill="1" applyBorder="1" applyAlignment="1">
      <alignment horizontal="left" vertical="center"/>
    </xf>
    <xf numFmtId="0" fontId="29" fillId="2" borderId="16" xfId="0" applyFont="1" applyFill="1" applyBorder="1" applyAlignment="1">
      <alignment horizontal="left" vertical="center"/>
    </xf>
    <xf numFmtId="0" fontId="29" fillId="0" borderId="35" xfId="0" applyFont="1" applyBorder="1" applyAlignment="1">
      <alignment horizontal="left" vertical="top"/>
    </xf>
    <xf numFmtId="0" fontId="29" fillId="0" borderId="18" xfId="0" applyFont="1" applyBorder="1"/>
    <xf numFmtId="2" fontId="51" fillId="6" borderId="25" xfId="0" applyNumberFormat="1" applyFont="1" applyFill="1" applyBorder="1" applyAlignment="1">
      <alignment horizontal="center" vertical="center"/>
    </xf>
    <xf numFmtId="2" fontId="53" fillId="6" borderId="49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5" fillId="0" borderId="49" xfId="0" applyFont="1" applyBorder="1"/>
    <xf numFmtId="49" fontId="31" fillId="0" borderId="36" xfId="0" applyNumberFormat="1" applyFont="1" applyBorder="1" applyAlignment="1">
      <alignment horizontal="center" vertical="center"/>
    </xf>
    <xf numFmtId="0" fontId="29" fillId="0" borderId="36" xfId="0" applyFont="1" applyBorder="1"/>
    <xf numFmtId="0" fontId="29" fillId="0" borderId="36" xfId="0" applyFont="1" applyBorder="1" applyAlignment="1">
      <alignment horizontal="center" vertical="center" wrapText="1"/>
    </xf>
    <xf numFmtId="0" fontId="29" fillId="0" borderId="36" xfId="0" applyFont="1" applyBorder="1" applyAlignment="1">
      <alignment horizontal="left" vertical="center"/>
    </xf>
    <xf numFmtId="0" fontId="29" fillId="0" borderId="36" xfId="0" applyFont="1" applyBorder="1" applyAlignment="1">
      <alignment horizontal="left" vertical="top"/>
    </xf>
    <xf numFmtId="0" fontId="29" fillId="2" borderId="28" xfId="0" applyFont="1" applyFill="1" applyBorder="1" applyAlignment="1">
      <alignment horizontal="left" vertical="center"/>
    </xf>
    <xf numFmtId="0" fontId="5" fillId="0" borderId="36" xfId="0" applyFont="1" applyBorder="1"/>
    <xf numFmtId="0" fontId="5" fillId="0" borderId="28" xfId="0" applyFont="1" applyBorder="1"/>
    <xf numFmtId="0" fontId="66" fillId="10" borderId="8" xfId="0" applyFont="1" applyFill="1" applyBorder="1" applyAlignment="1">
      <alignment horizontal="center"/>
    </xf>
    <xf numFmtId="4" fontId="67" fillId="10" borderId="8" xfId="0" applyNumberFormat="1" applyFont="1" applyFill="1" applyBorder="1" applyAlignment="1">
      <alignment horizontal="right"/>
    </xf>
    <xf numFmtId="49" fontId="31" fillId="0" borderId="30" xfId="0" applyNumberFormat="1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29" fillId="0" borderId="8" xfId="0" applyFont="1" applyBorder="1" applyAlignment="1">
      <alignment horizontal="left" vertical="top"/>
    </xf>
    <xf numFmtId="0" fontId="29" fillId="0" borderId="8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11" fillId="11" borderId="45" xfId="0" applyFont="1" applyFill="1" applyBorder="1" applyAlignment="1">
      <alignment vertical="center"/>
    </xf>
    <xf numFmtId="0" fontId="12" fillId="11" borderId="17" xfId="0" applyFont="1" applyFill="1" applyBorder="1" applyAlignment="1">
      <alignment horizontal="left" vertical="center"/>
    </xf>
    <xf numFmtId="0" fontId="13" fillId="11" borderId="17" xfId="0" applyFont="1" applyFill="1" applyBorder="1" applyAlignment="1">
      <alignment horizontal="center" vertical="center"/>
    </xf>
    <xf numFmtId="0" fontId="13" fillId="11" borderId="56" xfId="0" applyFont="1" applyFill="1" applyBorder="1" applyAlignment="1">
      <alignment vertical="center"/>
    </xf>
    <xf numFmtId="0" fontId="13" fillId="11" borderId="17" xfId="0" applyFont="1" applyFill="1" applyBorder="1" applyAlignment="1">
      <alignment horizontal="right" vertical="center"/>
    </xf>
    <xf numFmtId="0" fontId="35" fillId="11" borderId="17" xfId="0" applyFont="1" applyFill="1" applyBorder="1" applyAlignment="1">
      <alignment horizontal="center" vertical="center"/>
    </xf>
    <xf numFmtId="0" fontId="9" fillId="11" borderId="46" xfId="0" applyFont="1" applyFill="1" applyBorder="1" applyAlignment="1">
      <alignment horizontal="center" vertical="center"/>
    </xf>
    <xf numFmtId="0" fontId="18" fillId="11" borderId="11" xfId="0" applyFont="1" applyFill="1" applyBorder="1" applyAlignment="1">
      <alignment horizontal="left" vertical="center"/>
    </xf>
    <xf numFmtId="0" fontId="19" fillId="11" borderId="11" xfId="0" applyFont="1" applyFill="1" applyBorder="1" applyAlignment="1">
      <alignment horizontal="center" vertical="center"/>
    </xf>
    <xf numFmtId="0" fontId="20" fillId="11" borderId="11" xfId="0" applyFont="1" applyFill="1" applyBorder="1" applyAlignment="1">
      <alignment horizontal="center" vertical="center"/>
    </xf>
    <xf numFmtId="0" fontId="5" fillId="11" borderId="50" xfId="0" applyFont="1" applyFill="1" applyBorder="1" applyAlignment="1">
      <alignment horizontal="center" vertical="center"/>
    </xf>
    <xf numFmtId="0" fontId="5" fillId="11" borderId="37" xfId="0" applyFont="1" applyFill="1" applyBorder="1" applyAlignment="1">
      <alignment horizontal="center" vertical="center"/>
    </xf>
    <xf numFmtId="0" fontId="21" fillId="11" borderId="11" xfId="0" applyFont="1" applyFill="1" applyBorder="1" applyAlignment="1">
      <alignment horizontal="left" vertical="center"/>
    </xf>
    <xf numFmtId="0" fontId="13" fillId="11" borderId="11" xfId="0" applyFont="1" applyFill="1" applyBorder="1" applyAlignment="1">
      <alignment horizontal="center" vertical="center"/>
    </xf>
    <xf numFmtId="0" fontId="13" fillId="11" borderId="11" xfId="0" applyFont="1" applyFill="1" applyBorder="1" applyAlignment="1">
      <alignment horizontal="right" vertical="center"/>
    </xf>
    <xf numFmtId="0" fontId="15" fillId="11" borderId="11" xfId="0" applyFont="1" applyFill="1" applyBorder="1" applyAlignment="1">
      <alignment horizontal="center" vertical="center"/>
    </xf>
    <xf numFmtId="0" fontId="22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/>
    </xf>
    <xf numFmtId="2" fontId="15" fillId="11" borderId="11" xfId="0" applyNumberFormat="1" applyFont="1" applyFill="1" applyBorder="1" applyAlignment="1">
      <alignment horizontal="center" vertical="center"/>
    </xf>
    <xf numFmtId="2" fontId="5" fillId="11" borderId="11" xfId="0" applyNumberFormat="1" applyFont="1" applyFill="1" applyBorder="1" applyAlignment="1">
      <alignment horizontal="center" vertical="center"/>
    </xf>
    <xf numFmtId="0" fontId="21" fillId="11" borderId="25" xfId="0" applyFont="1" applyFill="1" applyBorder="1" applyAlignment="1">
      <alignment horizontal="left" vertical="center"/>
    </xf>
    <xf numFmtId="0" fontId="19" fillId="11" borderId="25" xfId="0" applyFont="1" applyFill="1" applyBorder="1" applyAlignment="1">
      <alignment horizontal="center" vertical="center"/>
    </xf>
    <xf numFmtId="0" fontId="19" fillId="11" borderId="25" xfId="0" applyFont="1" applyFill="1" applyBorder="1" applyAlignment="1">
      <alignment horizontal="right" vertical="center"/>
    </xf>
    <xf numFmtId="0" fontId="20" fillId="11" borderId="25" xfId="0" applyFont="1" applyFill="1" applyBorder="1" applyAlignment="1" applyProtection="1">
      <alignment horizontal="center" vertical="center"/>
      <protection locked="0"/>
    </xf>
    <xf numFmtId="0" fontId="5" fillId="11" borderId="42" xfId="0" applyFont="1" applyFill="1" applyBorder="1" applyAlignment="1">
      <alignment horizontal="center" vertical="center"/>
    </xf>
    <xf numFmtId="0" fontId="69" fillId="12" borderId="25" xfId="0" applyFont="1" applyFill="1" applyBorder="1"/>
    <xf numFmtId="0" fontId="69" fillId="12" borderId="44" xfId="0" applyFont="1" applyFill="1" applyBorder="1"/>
    <xf numFmtId="0" fontId="5" fillId="0" borderId="44" xfId="0" applyFont="1" applyBorder="1"/>
    <xf numFmtId="0" fontId="28" fillId="0" borderId="0" xfId="0" applyFont="1"/>
    <xf numFmtId="0" fontId="5" fillId="0" borderId="20" xfId="0" applyFont="1" applyBorder="1"/>
    <xf numFmtId="2" fontId="62" fillId="12" borderId="25" xfId="0" applyNumberFormat="1" applyFont="1" applyFill="1" applyBorder="1" applyAlignment="1">
      <alignment horizontal="center" vertical="center"/>
    </xf>
    <xf numFmtId="0" fontId="56" fillId="9" borderId="19" xfId="0" applyFont="1" applyFill="1" applyBorder="1" applyAlignment="1" applyProtection="1">
      <alignment horizontal="center" vertical="center"/>
      <protection locked="0"/>
    </xf>
    <xf numFmtId="0" fontId="29" fillId="0" borderId="9" xfId="0" applyFont="1" applyBorder="1" applyAlignment="1">
      <alignment horizontal="left" vertical="top"/>
    </xf>
    <xf numFmtId="0" fontId="31" fillId="0" borderId="43" xfId="0" applyFont="1" applyBorder="1" applyAlignment="1">
      <alignment horizontal="left" vertical="top"/>
    </xf>
    <xf numFmtId="0" fontId="31" fillId="0" borderId="40" xfId="0" applyFont="1" applyBorder="1" applyAlignment="1">
      <alignment horizontal="center" vertical="center"/>
    </xf>
    <xf numFmtId="0" fontId="31" fillId="0" borderId="31" xfId="0" applyFont="1" applyBorder="1" applyAlignment="1">
      <alignment horizontal="left" vertical="center"/>
    </xf>
    <xf numFmtId="0" fontId="29" fillId="2" borderId="31" xfId="0" applyFont="1" applyFill="1" applyBorder="1" applyAlignment="1">
      <alignment horizontal="left" vertical="center"/>
    </xf>
    <xf numFmtId="0" fontId="31" fillId="0" borderId="31" xfId="0" applyFont="1" applyBorder="1" applyAlignment="1">
      <alignment horizontal="center" vertical="center" wrapText="1"/>
    </xf>
    <xf numFmtId="49" fontId="31" fillId="0" borderId="57" xfId="0" applyNumberFormat="1" applyFont="1" applyBorder="1" applyAlignment="1">
      <alignment horizontal="center" vertical="center"/>
    </xf>
    <xf numFmtId="49" fontId="31" fillId="0" borderId="39" xfId="0" applyNumberFormat="1" applyFont="1" applyBorder="1" applyAlignment="1">
      <alignment horizontal="center" vertical="center"/>
    </xf>
    <xf numFmtId="0" fontId="31" fillId="0" borderId="50" xfId="0" applyFont="1" applyBorder="1" applyAlignment="1">
      <alignment horizontal="center" vertical="center" wrapText="1"/>
    </xf>
    <xf numFmtId="0" fontId="29" fillId="2" borderId="50" xfId="0" applyFont="1" applyFill="1" applyBorder="1" applyAlignment="1">
      <alignment horizontal="left" vertical="center"/>
    </xf>
    <xf numFmtId="0" fontId="31" fillId="0" borderId="50" xfId="0" applyFont="1" applyBorder="1" applyAlignment="1">
      <alignment horizontal="left" vertical="center"/>
    </xf>
    <xf numFmtId="0" fontId="31" fillId="0" borderId="38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2" fontId="39" fillId="0" borderId="8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 wrapText="1"/>
    </xf>
    <xf numFmtId="0" fontId="24" fillId="0" borderId="36" xfId="0" applyFont="1" applyBorder="1" applyAlignment="1">
      <alignment horizontal="center" vertical="center"/>
    </xf>
    <xf numFmtId="0" fontId="22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/>
    </xf>
    <xf numFmtId="2" fontId="15" fillId="11" borderId="9" xfId="0" applyNumberFormat="1" applyFont="1" applyFill="1" applyBorder="1" applyAlignment="1">
      <alignment horizontal="center" vertical="center"/>
    </xf>
    <xf numFmtId="0" fontId="56" fillId="9" borderId="41" xfId="0" applyFont="1" applyFill="1" applyBorder="1" applyAlignment="1" applyProtection="1">
      <alignment horizontal="center" vertical="center"/>
      <protection locked="0"/>
    </xf>
    <xf numFmtId="0" fontId="28" fillId="0" borderId="41" xfId="0" applyFont="1" applyBorder="1" applyAlignment="1">
      <alignment horizontal="center" vertical="center"/>
    </xf>
    <xf numFmtId="0" fontId="5" fillId="0" borderId="41" xfId="0" applyFont="1" applyBorder="1"/>
    <xf numFmtId="3" fontId="29" fillId="0" borderId="28" xfId="0" applyNumberFormat="1" applyFont="1" applyBorder="1"/>
    <xf numFmtId="0" fontId="0" fillId="0" borderId="43" xfId="0" applyBorder="1"/>
    <xf numFmtId="0" fontId="0" fillId="0" borderId="35" xfId="0" applyBorder="1"/>
    <xf numFmtId="0" fontId="0" fillId="0" borderId="44" xfId="0" applyBorder="1"/>
    <xf numFmtId="0" fontId="0" fillId="0" borderId="28" xfId="0" applyBorder="1"/>
    <xf numFmtId="0" fontId="29" fillId="0" borderId="28" xfId="0" applyFont="1" applyBorder="1" applyAlignment="1">
      <alignment horizontal="left" vertical="top" wrapText="1"/>
    </xf>
    <xf numFmtId="0" fontId="0" fillId="0" borderId="8" xfId="0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0" fontId="0" fillId="0" borderId="42" xfId="0" applyBorder="1"/>
    <xf numFmtId="0" fontId="0" fillId="0" borderId="25" xfId="0" applyBorder="1" applyAlignment="1">
      <alignment horizontal="center" vertical="center"/>
    </xf>
    <xf numFmtId="0" fontId="68" fillId="11" borderId="56" xfId="0" applyFont="1" applyFill="1" applyBorder="1" applyAlignment="1">
      <alignment vertical="center" wrapText="1"/>
    </xf>
    <xf numFmtId="0" fontId="29" fillId="0" borderId="38" xfId="0" applyFont="1" applyBorder="1" applyAlignment="1">
      <alignment vertical="top" wrapText="1"/>
    </xf>
    <xf numFmtId="0" fontId="0" fillId="0" borderId="49" xfId="0" applyBorder="1"/>
    <xf numFmtId="0" fontId="0" fillId="0" borderId="25" xfId="0" applyBorder="1" applyAlignment="1">
      <alignment horizontal="center" vertical="center" wrapText="1"/>
    </xf>
    <xf numFmtId="0" fontId="21" fillId="11" borderId="2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/>
    </xf>
    <xf numFmtId="2" fontId="14" fillId="0" borderId="8" xfId="0" applyNumberFormat="1" applyFont="1" applyBorder="1" applyAlignment="1">
      <alignment horizontal="center" vertical="center"/>
    </xf>
    <xf numFmtId="2" fontId="5" fillId="11" borderId="27" xfId="0" applyNumberFormat="1" applyFont="1" applyFill="1" applyBorder="1" applyAlignment="1">
      <alignment horizontal="center" vertical="center"/>
    </xf>
    <xf numFmtId="3" fontId="29" fillId="0" borderId="8" xfId="0" applyNumberFormat="1" applyFont="1" applyBorder="1"/>
    <xf numFmtId="0" fontId="29" fillId="0" borderId="19" xfId="0" applyFont="1" applyBorder="1" applyAlignment="1">
      <alignment horizontal="left" vertical="center"/>
    </xf>
    <xf numFmtId="0" fontId="29" fillId="0" borderId="19" xfId="0" applyFont="1" applyBorder="1" applyAlignment="1">
      <alignment horizontal="left" vertical="top"/>
    </xf>
    <xf numFmtId="3" fontId="29" fillId="0" borderId="36" xfId="0" applyNumberFormat="1" applyFont="1" applyBorder="1"/>
    <xf numFmtId="0" fontId="0" fillId="0" borderId="0" xfId="0" applyAlignment="1">
      <alignment horizontal="center" vertical="center"/>
    </xf>
    <xf numFmtId="0" fontId="29" fillId="0" borderId="38" xfId="0" applyFont="1" applyBorder="1"/>
    <xf numFmtId="2" fontId="39" fillId="0" borderId="21" xfId="0" applyNumberFormat="1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1" fillId="11" borderId="22" xfId="0" applyFont="1" applyFill="1" applyBorder="1" applyAlignment="1">
      <alignment vertical="center"/>
    </xf>
    <xf numFmtId="0" fontId="12" fillId="11" borderId="23" xfId="0" applyFont="1" applyFill="1" applyBorder="1" applyAlignment="1">
      <alignment horizontal="left" vertical="center"/>
    </xf>
    <xf numFmtId="0" fontId="13" fillId="11" borderId="23" xfId="0" applyFont="1" applyFill="1" applyBorder="1" applyAlignment="1">
      <alignment horizontal="center" vertical="center"/>
    </xf>
    <xf numFmtId="0" fontId="13" fillId="11" borderId="23" xfId="0" applyFont="1" applyFill="1" applyBorder="1" applyAlignment="1">
      <alignment horizontal="right" vertical="center"/>
    </xf>
    <xf numFmtId="0" fontId="35" fillId="11" borderId="23" xfId="0" applyFont="1" applyFill="1" applyBorder="1" applyAlignment="1">
      <alignment horizontal="center" vertical="center"/>
    </xf>
    <xf numFmtId="0" fontId="9" fillId="11" borderId="2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9" xfId="0" applyBorder="1"/>
    <xf numFmtId="0" fontId="0" fillId="0" borderId="2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31" fillId="0" borderId="32" xfId="0" applyNumberFormat="1" applyFont="1" applyBorder="1" applyAlignment="1">
      <alignment horizontal="center" vertical="center"/>
    </xf>
    <xf numFmtId="2" fontId="75" fillId="0" borderId="0" xfId="0" applyNumberFormat="1" applyFont="1" applyAlignment="1">
      <alignment horizontal="center" vertical="center"/>
    </xf>
    <xf numFmtId="0" fontId="74" fillId="11" borderId="23" xfId="0" applyFont="1" applyFill="1" applyBorder="1" applyAlignment="1">
      <alignment horizontal="center" vertical="center"/>
    </xf>
    <xf numFmtId="0" fontId="9" fillId="11" borderId="61" xfId="0" applyFont="1" applyFill="1" applyBorder="1" applyAlignment="1">
      <alignment horizontal="center" vertical="center"/>
    </xf>
    <xf numFmtId="0" fontId="0" fillId="0" borderId="62" xfId="0" applyBorder="1"/>
    <xf numFmtId="0" fontId="0" fillId="0" borderId="70" xfId="0" applyBorder="1"/>
    <xf numFmtId="0" fontId="0" fillId="0" borderId="20" xfId="0" applyBorder="1"/>
    <xf numFmtId="0" fontId="5" fillId="0" borderId="19" xfId="0" applyFont="1" applyBorder="1" applyAlignment="1">
      <alignment horizontal="center" vertical="center" wrapText="1"/>
    </xf>
    <xf numFmtId="2" fontId="75" fillId="0" borderId="19" xfId="0" applyNumberFormat="1" applyFont="1" applyBorder="1" applyAlignment="1">
      <alignment horizontal="center" vertical="center"/>
    </xf>
    <xf numFmtId="2" fontId="74" fillId="0" borderId="70" xfId="0" applyNumberFormat="1" applyFont="1" applyBorder="1" applyAlignment="1">
      <alignment horizontal="center" vertical="center"/>
    </xf>
    <xf numFmtId="2" fontId="74" fillId="0" borderId="43" xfId="0" applyNumberFormat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2" fontId="74" fillId="0" borderId="72" xfId="0" applyNumberFormat="1" applyFont="1" applyBorder="1" applyAlignment="1">
      <alignment horizontal="center" vertical="center"/>
    </xf>
    <xf numFmtId="0" fontId="0" fillId="0" borderId="26" xfId="0" applyBorder="1"/>
    <xf numFmtId="2" fontId="74" fillId="0" borderId="49" xfId="0" applyNumberFormat="1" applyFont="1" applyBorder="1" applyAlignment="1">
      <alignment horizontal="center" vertical="center"/>
    </xf>
    <xf numFmtId="0" fontId="24" fillId="0" borderId="28" xfId="0" applyFont="1" applyBorder="1"/>
    <xf numFmtId="0" fontId="0" fillId="0" borderId="72" xfId="0" applyBorder="1" applyAlignment="1">
      <alignment horizontal="center" vertical="center"/>
    </xf>
    <xf numFmtId="2" fontId="74" fillId="0" borderId="62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2" fontId="74" fillId="0" borderId="44" xfId="0" applyNumberFormat="1" applyFont="1" applyBorder="1" applyAlignment="1">
      <alignment horizontal="center" vertical="center"/>
    </xf>
    <xf numFmtId="0" fontId="0" fillId="0" borderId="36" xfId="0" applyBorder="1"/>
    <xf numFmtId="0" fontId="5" fillId="0" borderId="20" xfId="0" applyFont="1" applyBorder="1" applyAlignment="1">
      <alignment horizontal="center" vertical="center" wrapText="1"/>
    </xf>
    <xf numFmtId="0" fontId="0" fillId="0" borderId="25" xfId="0" applyBorder="1"/>
    <xf numFmtId="2" fontId="74" fillId="0" borderId="42" xfId="0" applyNumberFormat="1" applyFont="1" applyBorder="1" applyAlignment="1">
      <alignment horizontal="center" vertical="center"/>
    </xf>
    <xf numFmtId="0" fontId="11" fillId="11" borderId="76" xfId="0" applyFont="1" applyFill="1" applyBorder="1" applyAlignment="1">
      <alignment vertical="center"/>
    </xf>
    <xf numFmtId="0" fontId="12" fillId="11" borderId="41" xfId="0" applyFont="1" applyFill="1" applyBorder="1" applyAlignment="1">
      <alignment horizontal="left" vertical="center"/>
    </xf>
    <xf numFmtId="0" fontId="74" fillId="11" borderId="41" xfId="0" applyFont="1" applyFill="1" applyBorder="1" applyAlignment="1">
      <alignment horizontal="center" vertical="center"/>
    </xf>
    <xf numFmtId="0" fontId="9" fillId="11" borderId="62" xfId="0" applyFont="1" applyFill="1" applyBorder="1" applyAlignment="1">
      <alignment horizontal="center" vertical="center"/>
    </xf>
    <xf numFmtId="0" fontId="0" fillId="0" borderId="75" xfId="0" applyBorder="1"/>
    <xf numFmtId="0" fontId="5" fillId="0" borderId="77" xfId="0" applyFont="1" applyBorder="1" applyAlignment="1">
      <alignment horizontal="center" vertical="center" wrapText="1"/>
    </xf>
    <xf numFmtId="0" fontId="0" fillId="0" borderId="77" xfId="0" applyBorder="1"/>
    <xf numFmtId="0" fontId="5" fillId="0" borderId="77" xfId="0" applyFont="1" applyBorder="1" applyAlignment="1">
      <alignment horizontal="center" vertical="center"/>
    </xf>
    <xf numFmtId="2" fontId="74" fillId="0" borderId="74" xfId="0" applyNumberFormat="1" applyFont="1" applyBorder="1" applyAlignment="1">
      <alignment horizontal="center" vertical="center"/>
    </xf>
    <xf numFmtId="0" fontId="0" fillId="0" borderId="74" xfId="0" applyBorder="1"/>
    <xf numFmtId="0" fontId="11" fillId="11" borderId="78" xfId="0" applyFont="1" applyFill="1" applyBorder="1" applyAlignment="1">
      <alignment vertical="center"/>
    </xf>
    <xf numFmtId="0" fontId="12" fillId="11" borderId="8" xfId="0" applyFont="1" applyFill="1" applyBorder="1" applyAlignment="1">
      <alignment horizontal="left" vertical="center"/>
    </xf>
    <xf numFmtId="0" fontId="13" fillId="11" borderId="8" xfId="0" applyFont="1" applyFill="1" applyBorder="1" applyAlignment="1">
      <alignment horizontal="center" vertical="center"/>
    </xf>
    <xf numFmtId="0" fontId="74" fillId="11" borderId="8" xfId="0" applyFont="1" applyFill="1" applyBorder="1" applyAlignment="1">
      <alignment horizontal="center" vertical="center"/>
    </xf>
    <xf numFmtId="2" fontId="75" fillId="0" borderId="20" xfId="0" applyNumberFormat="1" applyFont="1" applyBorder="1" applyAlignment="1">
      <alignment horizontal="center" vertical="center"/>
    </xf>
    <xf numFmtId="2" fontId="75" fillId="0" borderId="25" xfId="0" applyNumberFormat="1" applyFont="1" applyBorder="1" applyAlignment="1">
      <alignment horizontal="center" vertical="center"/>
    </xf>
    <xf numFmtId="0" fontId="0" fillId="0" borderId="38" xfId="0" applyBorder="1"/>
    <xf numFmtId="2" fontId="75" fillId="0" borderId="8" xfId="0" applyNumberFormat="1" applyFont="1" applyBorder="1" applyAlignment="1">
      <alignment horizontal="center" vertical="center"/>
    </xf>
    <xf numFmtId="2" fontId="75" fillId="0" borderId="42" xfId="0" applyNumberFormat="1" applyFont="1" applyBorder="1" applyAlignment="1">
      <alignment horizontal="center" vertical="center"/>
    </xf>
    <xf numFmtId="2" fontId="75" fillId="0" borderId="44" xfId="0" applyNumberFormat="1" applyFont="1" applyBorder="1" applyAlignment="1">
      <alignment horizontal="center" vertical="center"/>
    </xf>
    <xf numFmtId="2" fontId="75" fillId="0" borderId="49" xfId="0" applyNumberFormat="1" applyFont="1" applyBorder="1" applyAlignment="1">
      <alignment horizontal="center" vertical="center"/>
    </xf>
    <xf numFmtId="2" fontId="75" fillId="0" borderId="62" xfId="0" applyNumberFormat="1" applyFont="1" applyBorder="1" applyAlignment="1">
      <alignment horizontal="center" vertical="center"/>
    </xf>
    <xf numFmtId="0" fontId="9" fillId="11" borderId="59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41" xfId="0" applyBorder="1"/>
    <xf numFmtId="0" fontId="5" fillId="0" borderId="41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" fontId="75" fillId="0" borderId="17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2" fontId="75" fillId="0" borderId="77" xfId="0" applyNumberFormat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56" xfId="0" applyBorder="1"/>
    <xf numFmtId="0" fontId="0" fillId="0" borderId="73" xfId="0" applyBorder="1"/>
    <xf numFmtId="0" fontId="0" fillId="0" borderId="73" xfId="0" applyBorder="1" applyAlignment="1">
      <alignment horizontal="center" vertical="center"/>
    </xf>
    <xf numFmtId="0" fontId="75" fillId="0" borderId="35" xfId="0" applyFont="1" applyBorder="1" applyAlignment="1" applyProtection="1">
      <alignment horizontal="center" vertical="center"/>
      <protection locked="0"/>
    </xf>
    <xf numFmtId="0" fontId="75" fillId="0" borderId="38" xfId="0" applyFont="1" applyBorder="1" applyAlignment="1" applyProtection="1">
      <alignment horizontal="center" vertical="center"/>
      <protection locked="0"/>
    </xf>
    <xf numFmtId="0" fontId="75" fillId="0" borderId="43" xfId="0" applyFont="1" applyBorder="1" applyAlignment="1" applyProtection="1">
      <alignment horizontal="center" vertical="center"/>
      <protection locked="0"/>
    </xf>
    <xf numFmtId="0" fontId="75" fillId="0" borderId="28" xfId="0" applyFont="1" applyBorder="1" applyAlignment="1" applyProtection="1">
      <alignment horizontal="center" vertical="center"/>
      <protection locked="0"/>
    </xf>
    <xf numFmtId="0" fontId="24" fillId="2" borderId="8" xfId="0" applyFont="1" applyFill="1" applyBorder="1"/>
    <xf numFmtId="0" fontId="24" fillId="0" borderId="8" xfId="0" applyFont="1" applyBorder="1"/>
    <xf numFmtId="0" fontId="76" fillId="11" borderId="11" xfId="0" applyFont="1" applyFill="1" applyBorder="1" applyAlignment="1" applyProtection="1">
      <alignment horizontal="center" vertical="center"/>
      <protection locked="0"/>
    </xf>
    <xf numFmtId="0" fontId="74" fillId="11" borderId="11" xfId="0" applyFont="1" applyFill="1" applyBorder="1" applyAlignment="1" applyProtection="1">
      <alignment horizontal="center" vertical="center"/>
      <protection locked="0"/>
    </xf>
    <xf numFmtId="2" fontId="74" fillId="11" borderId="11" xfId="0" applyNumberFormat="1" applyFont="1" applyFill="1" applyBorder="1" applyAlignment="1" applyProtection="1">
      <alignment horizontal="center" vertical="center"/>
      <protection locked="0"/>
    </xf>
    <xf numFmtId="0" fontId="76" fillId="11" borderId="20" xfId="0" applyFont="1" applyFill="1" applyBorder="1" applyAlignment="1" applyProtection="1">
      <alignment horizontal="center" vertical="center"/>
      <protection locked="0"/>
    </xf>
    <xf numFmtId="0" fontId="77" fillId="12" borderId="19" xfId="0" applyFont="1" applyFill="1" applyBorder="1" applyAlignment="1">
      <alignment horizontal="center" vertical="center"/>
    </xf>
    <xf numFmtId="0" fontId="77" fillId="12" borderId="19" xfId="0" applyFont="1" applyFill="1" applyBorder="1" applyAlignment="1" applyProtection="1">
      <alignment horizontal="center" vertical="center"/>
      <protection locked="0"/>
    </xf>
    <xf numFmtId="0" fontId="76" fillId="0" borderId="73" xfId="0" applyFont="1" applyBorder="1" applyAlignment="1" applyProtection="1">
      <alignment horizontal="center" vertical="center"/>
      <protection locked="0"/>
    </xf>
    <xf numFmtId="0" fontId="76" fillId="0" borderId="28" xfId="0" applyFont="1" applyBorder="1" applyAlignment="1" applyProtection="1">
      <alignment horizontal="center" vertical="center"/>
      <protection locked="0"/>
    </xf>
    <xf numFmtId="0" fontId="76" fillId="0" borderId="44" xfId="0" applyFont="1" applyBorder="1" applyAlignment="1" applyProtection="1">
      <alignment horizontal="center" vertical="center"/>
      <protection locked="0"/>
    </xf>
    <xf numFmtId="0" fontId="76" fillId="0" borderId="62" xfId="0" applyFont="1" applyBorder="1" applyAlignment="1" applyProtection="1">
      <alignment horizontal="center" vertical="center"/>
      <protection locked="0"/>
    </xf>
    <xf numFmtId="0" fontId="76" fillId="11" borderId="23" xfId="0" applyFont="1" applyFill="1" applyBorder="1" applyAlignment="1" applyProtection="1">
      <alignment horizontal="center" vertical="center"/>
      <protection locked="0"/>
    </xf>
    <xf numFmtId="0" fontId="76" fillId="0" borderId="71" xfId="0" applyFont="1" applyBorder="1" applyAlignment="1" applyProtection="1">
      <alignment horizontal="center" vertical="center"/>
      <protection locked="0"/>
    </xf>
    <xf numFmtId="0" fontId="76" fillId="0" borderId="35" xfId="0" applyFont="1" applyBorder="1" applyAlignment="1" applyProtection="1">
      <alignment horizontal="center" vertical="center"/>
      <protection locked="0"/>
    </xf>
    <xf numFmtId="0" fontId="76" fillId="0" borderId="38" xfId="0" applyFont="1" applyBorder="1" applyAlignment="1" applyProtection="1">
      <alignment horizontal="center" vertical="center"/>
      <protection locked="0"/>
    </xf>
    <xf numFmtId="0" fontId="76" fillId="0" borderId="36" xfId="0" applyFont="1" applyBorder="1" applyAlignment="1" applyProtection="1">
      <alignment horizontal="center" vertical="center"/>
      <protection locked="0"/>
    </xf>
    <xf numFmtId="0" fontId="76" fillId="0" borderId="75" xfId="0" applyFont="1" applyBorder="1" applyAlignment="1" applyProtection="1">
      <alignment horizontal="center" vertical="center"/>
      <protection locked="0"/>
    </xf>
    <xf numFmtId="0" fontId="76" fillId="11" borderId="8" xfId="0" applyFont="1" applyFill="1" applyBorder="1" applyAlignment="1" applyProtection="1">
      <alignment horizontal="center" vertical="center"/>
      <protection locked="0"/>
    </xf>
    <xf numFmtId="0" fontId="76" fillId="0" borderId="42" xfId="0" applyFont="1" applyBorder="1" applyAlignment="1" applyProtection="1">
      <alignment horizontal="center" vertical="center"/>
      <protection locked="0"/>
    </xf>
    <xf numFmtId="0" fontId="76" fillId="0" borderId="69" xfId="0" applyFont="1" applyBorder="1" applyAlignment="1" applyProtection="1">
      <alignment horizontal="center" vertical="center"/>
      <protection locked="0"/>
    </xf>
    <xf numFmtId="0" fontId="14" fillId="0" borderId="65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2" fontId="14" fillId="0" borderId="11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 vertical="center"/>
    </xf>
    <xf numFmtId="2" fontId="5" fillId="0" borderId="41" xfId="0" applyNumberFormat="1" applyFont="1" applyBorder="1" applyAlignment="1">
      <alignment horizontal="center" vertical="center"/>
    </xf>
    <xf numFmtId="1" fontId="14" fillId="0" borderId="31" xfId="0" applyNumberFormat="1" applyFont="1" applyBorder="1" applyAlignment="1">
      <alignment horizontal="center" vertical="center"/>
    </xf>
    <xf numFmtId="1" fontId="14" fillId="0" borderId="43" xfId="0" applyNumberFormat="1" applyFont="1" applyBorder="1" applyAlignment="1">
      <alignment horizontal="center" vertical="center"/>
    </xf>
    <xf numFmtId="1" fontId="5" fillId="0" borderId="31" xfId="0" applyNumberFormat="1" applyFont="1" applyBorder="1" applyAlignment="1">
      <alignment horizontal="center" vertical="center"/>
    </xf>
    <xf numFmtId="1" fontId="5" fillId="0" borderId="43" xfId="0" applyNumberFormat="1" applyFont="1" applyBorder="1" applyAlignment="1">
      <alignment horizontal="center" vertical="center"/>
    </xf>
    <xf numFmtId="1" fontId="5" fillId="0" borderId="62" xfId="0" applyNumberFormat="1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80" fillId="10" borderId="3" xfId="0" applyFont="1" applyFill="1" applyBorder="1" applyAlignment="1">
      <alignment horizontal="left"/>
    </xf>
    <xf numFmtId="4" fontId="81" fillId="10" borderId="3" xfId="0" applyNumberFormat="1" applyFont="1" applyFill="1" applyBorder="1" applyAlignment="1">
      <alignment horizontal="right"/>
    </xf>
    <xf numFmtId="2" fontId="74" fillId="11" borderId="27" xfId="0" applyNumberFormat="1" applyFont="1" applyFill="1" applyBorder="1" applyAlignment="1" applyProtection="1">
      <alignment horizontal="center" vertical="center"/>
      <protection locked="0"/>
    </xf>
    <xf numFmtId="0" fontId="5" fillId="11" borderId="51" xfId="0" applyFont="1" applyFill="1" applyBorder="1" applyAlignment="1">
      <alignment horizontal="center" vertical="center"/>
    </xf>
    <xf numFmtId="0" fontId="82" fillId="0" borderId="20" xfId="0" applyFont="1" applyBorder="1" applyAlignment="1">
      <alignment horizontal="center" vertical="center" wrapText="1"/>
    </xf>
    <xf numFmtId="49" fontId="82" fillId="0" borderId="20" xfId="0" applyNumberFormat="1" applyFont="1" applyBorder="1" applyAlignment="1">
      <alignment horizontal="center" vertical="center"/>
    </xf>
    <xf numFmtId="0" fontId="82" fillId="0" borderId="47" xfId="0" applyFont="1" applyBorder="1" applyAlignment="1">
      <alignment horizontal="center" vertical="center" wrapText="1"/>
    </xf>
    <xf numFmtId="0" fontId="82" fillId="0" borderId="20" xfId="0" applyFont="1" applyBorder="1" applyAlignment="1">
      <alignment horizontal="center" vertical="center"/>
    </xf>
    <xf numFmtId="2" fontId="83" fillId="0" borderId="20" xfId="0" applyNumberFormat="1" applyFont="1" applyBorder="1" applyAlignment="1">
      <alignment horizontal="center" vertical="center"/>
    </xf>
    <xf numFmtId="0" fontId="84" fillId="0" borderId="28" xfId="0" applyFont="1" applyBorder="1" applyAlignment="1" applyProtection="1">
      <alignment horizontal="center" vertical="center"/>
      <protection locked="0"/>
    </xf>
    <xf numFmtId="0" fontId="85" fillId="0" borderId="48" xfId="0" applyFont="1" applyBorder="1" applyAlignment="1">
      <alignment horizontal="center" vertical="center"/>
    </xf>
    <xf numFmtId="0" fontId="86" fillId="0" borderId="9" xfId="0" applyFont="1" applyBorder="1" applyAlignment="1">
      <alignment horizontal="center" vertical="center" wrapText="1"/>
    </xf>
    <xf numFmtId="49" fontId="82" fillId="0" borderId="9" xfId="0" applyNumberFormat="1" applyFont="1" applyBorder="1" applyAlignment="1">
      <alignment horizontal="center" vertical="center"/>
    </xf>
    <xf numFmtId="0" fontId="86" fillId="0" borderId="9" xfId="0" applyFont="1" applyBorder="1" applyAlignment="1">
      <alignment horizontal="center" vertical="center"/>
    </xf>
    <xf numFmtId="2" fontId="83" fillId="0" borderId="9" xfId="0" applyNumberFormat="1" applyFont="1" applyBorder="1" applyAlignment="1">
      <alignment horizontal="center" vertical="center"/>
    </xf>
    <xf numFmtId="0" fontId="84" fillId="0" borderId="38" xfId="0" applyFont="1" applyBorder="1" applyAlignment="1" applyProtection="1">
      <alignment horizontal="center" vertical="center"/>
      <protection locked="0"/>
    </xf>
    <xf numFmtId="0" fontId="85" fillId="0" borderId="43" xfId="0" applyFont="1" applyBorder="1" applyAlignment="1">
      <alignment horizontal="center" vertical="center"/>
    </xf>
    <xf numFmtId="0" fontId="86" fillId="0" borderId="8" xfId="0" applyFont="1" applyBorder="1" applyAlignment="1">
      <alignment horizontal="center" vertical="center" wrapText="1"/>
    </xf>
    <xf numFmtId="49" fontId="82" fillId="0" borderId="8" xfId="0" applyNumberFormat="1" applyFont="1" applyBorder="1" applyAlignment="1">
      <alignment horizontal="center" vertical="center"/>
    </xf>
    <xf numFmtId="0" fontId="86" fillId="0" borderId="8" xfId="0" applyFont="1" applyBorder="1" applyAlignment="1">
      <alignment horizontal="center" vertical="center"/>
    </xf>
    <xf numFmtId="2" fontId="83" fillId="0" borderId="8" xfId="0" applyNumberFormat="1" applyFont="1" applyBorder="1" applyAlignment="1">
      <alignment horizontal="center" vertical="center"/>
    </xf>
    <xf numFmtId="0" fontId="86" fillId="0" borderId="19" xfId="0" applyFont="1" applyBorder="1" applyAlignment="1">
      <alignment horizontal="center" vertical="center" wrapText="1"/>
    </xf>
    <xf numFmtId="49" fontId="86" fillId="0" borderId="19" xfId="0" applyNumberFormat="1" applyFont="1" applyBorder="1" applyAlignment="1">
      <alignment horizontal="center" vertical="center" wrapText="1"/>
    </xf>
    <xf numFmtId="0" fontId="86" fillId="0" borderId="19" xfId="0" applyFont="1" applyBorder="1" applyAlignment="1">
      <alignment horizontal="center" vertical="center"/>
    </xf>
    <xf numFmtId="2" fontId="83" fillId="0" borderId="19" xfId="0" applyNumberFormat="1" applyFont="1" applyBorder="1" applyAlignment="1">
      <alignment horizontal="center" vertical="center"/>
    </xf>
    <xf numFmtId="0" fontId="84" fillId="0" borderId="35" xfId="0" applyFont="1" applyBorder="1" applyAlignment="1" applyProtection="1">
      <alignment horizontal="center" vertical="center"/>
      <protection locked="0"/>
    </xf>
    <xf numFmtId="0" fontId="85" fillId="0" borderId="44" xfId="0" applyFont="1" applyBorder="1" applyAlignment="1">
      <alignment horizontal="center" vertical="center"/>
    </xf>
    <xf numFmtId="0" fontId="88" fillId="0" borderId="25" xfId="2" applyFont="1" applyBorder="1" applyAlignment="1">
      <alignment horizontal="center" vertical="center" wrapText="1"/>
    </xf>
    <xf numFmtId="3" fontId="88" fillId="0" borderId="25" xfId="2" applyNumberFormat="1" applyFont="1" applyBorder="1" applyAlignment="1" applyProtection="1">
      <alignment horizontal="center" vertical="center" wrapText="1"/>
      <protection hidden="1"/>
    </xf>
    <xf numFmtId="0" fontId="88" fillId="0" borderId="25" xfId="2" applyFont="1" applyBorder="1" applyAlignment="1" applyProtection="1">
      <alignment horizontal="center" vertical="center" wrapText="1"/>
      <protection hidden="1"/>
    </xf>
    <xf numFmtId="0" fontId="88" fillId="0" borderId="25" xfId="2" applyFont="1" applyBorder="1" applyAlignment="1" applyProtection="1">
      <alignment horizontal="center" vertical="center"/>
      <protection hidden="1"/>
    </xf>
    <xf numFmtId="2" fontId="83" fillId="0" borderId="25" xfId="2" applyNumberFormat="1" applyFont="1" applyBorder="1" applyAlignment="1" applyProtection="1">
      <alignment horizontal="center" vertical="center"/>
      <protection hidden="1"/>
    </xf>
    <xf numFmtId="0" fontId="84" fillId="0" borderId="28" xfId="2" applyFont="1" applyBorder="1" applyAlignment="1" applyProtection="1">
      <alignment horizontal="center" vertical="center"/>
      <protection locked="0"/>
    </xf>
    <xf numFmtId="0" fontId="85" fillId="0" borderId="49" xfId="2" applyFont="1" applyBorder="1" applyAlignment="1">
      <alignment horizontal="center" vertical="center"/>
    </xf>
    <xf numFmtId="0" fontId="86" fillId="0" borderId="25" xfId="0" applyFont="1" applyBorder="1" applyAlignment="1">
      <alignment horizontal="center" vertical="center" wrapText="1"/>
    </xf>
    <xf numFmtId="3" fontId="86" fillId="0" borderId="25" xfId="0" applyNumberFormat="1" applyFont="1" applyBorder="1" applyAlignment="1">
      <alignment horizontal="center" vertical="center" wrapText="1"/>
    </xf>
    <xf numFmtId="0" fontId="86" fillId="0" borderId="25" xfId="0" applyFont="1" applyBorder="1" applyAlignment="1">
      <alignment horizontal="center" vertical="center"/>
    </xf>
    <xf numFmtId="2" fontId="83" fillId="0" borderId="25" xfId="0" applyNumberFormat="1" applyFont="1" applyBorder="1" applyAlignment="1">
      <alignment horizontal="center" vertical="center"/>
    </xf>
    <xf numFmtId="0" fontId="86" fillId="0" borderId="11" xfId="0" applyFont="1" applyBorder="1" applyAlignment="1">
      <alignment horizontal="center" vertical="center"/>
    </xf>
    <xf numFmtId="3" fontId="88" fillId="0" borderId="25" xfId="3" applyNumberFormat="1" applyFont="1" applyFill="1" applyBorder="1" applyAlignment="1" applyProtection="1">
      <alignment horizontal="center" vertical="center" wrapText="1"/>
      <protection hidden="1"/>
    </xf>
    <xf numFmtId="0" fontId="88" fillId="0" borderId="25" xfId="3" applyFont="1" applyFill="1" applyBorder="1" applyAlignment="1" applyProtection="1">
      <alignment horizontal="center" vertical="center" wrapText="1"/>
      <protection hidden="1"/>
    </xf>
    <xf numFmtId="0" fontId="88" fillId="0" borderId="25" xfId="3" applyFont="1" applyFill="1" applyBorder="1" applyAlignment="1" applyProtection="1">
      <alignment horizontal="center" vertical="center"/>
      <protection hidden="1"/>
    </xf>
    <xf numFmtId="2" fontId="83" fillId="0" borderId="25" xfId="3" applyNumberFormat="1" applyFont="1" applyFill="1" applyBorder="1" applyAlignment="1" applyProtection="1">
      <alignment horizontal="center" vertical="center"/>
      <protection hidden="1"/>
    </xf>
    <xf numFmtId="0" fontId="84" fillId="0" borderId="28" xfId="3" applyFont="1" applyFill="1" applyBorder="1" applyAlignment="1" applyProtection="1">
      <alignment horizontal="center" vertical="center"/>
      <protection locked="0"/>
    </xf>
    <xf numFmtId="0" fontId="85" fillId="0" borderId="49" xfId="3" applyFont="1" applyFill="1" applyBorder="1" applyAlignment="1">
      <alignment horizontal="center" vertical="center"/>
    </xf>
    <xf numFmtId="0" fontId="82" fillId="0" borderId="25" xfId="0" applyFont="1" applyBorder="1" applyAlignment="1">
      <alignment horizontal="center" vertical="center" wrapText="1"/>
    </xf>
    <xf numFmtId="49" fontId="82" fillId="0" borderId="25" xfId="0" applyNumberFormat="1" applyFont="1" applyBorder="1" applyAlignment="1">
      <alignment horizontal="center" vertical="center" wrapText="1"/>
    </xf>
    <xf numFmtId="0" fontId="82" fillId="0" borderId="25" xfId="0" applyFont="1" applyBorder="1" applyAlignment="1">
      <alignment horizontal="center" vertical="center"/>
    </xf>
    <xf numFmtId="0" fontId="85" fillId="0" borderId="49" xfId="0" applyFont="1" applyBorder="1" applyAlignment="1">
      <alignment horizontal="center" vertical="center"/>
    </xf>
    <xf numFmtId="49" fontId="86" fillId="0" borderId="25" xfId="0" applyNumberFormat="1" applyFont="1" applyBorder="1" applyAlignment="1">
      <alignment horizontal="center" vertical="center" wrapText="1"/>
    </xf>
    <xf numFmtId="0" fontId="86" fillId="0" borderId="20" xfId="0" applyFont="1" applyBorder="1" applyAlignment="1">
      <alignment horizontal="center" vertical="center" wrapText="1"/>
    </xf>
    <xf numFmtId="49" fontId="86" fillId="0" borderId="20" xfId="0" applyNumberFormat="1" applyFont="1" applyBorder="1" applyAlignment="1">
      <alignment horizontal="center" vertical="center"/>
    </xf>
    <xf numFmtId="0" fontId="86" fillId="0" borderId="20" xfId="0" applyFont="1" applyBorder="1" applyAlignment="1">
      <alignment horizontal="center" vertical="center"/>
    </xf>
    <xf numFmtId="0" fontId="84" fillId="0" borderId="36" xfId="0" applyFont="1" applyBorder="1" applyAlignment="1" applyProtection="1">
      <alignment horizontal="center" vertical="center"/>
      <protection locked="0"/>
    </xf>
    <xf numFmtId="0" fontId="85" fillId="0" borderId="42" xfId="0" applyFont="1" applyBorder="1" applyAlignment="1">
      <alignment horizontal="center" vertical="center"/>
    </xf>
    <xf numFmtId="49" fontId="86" fillId="0" borderId="8" xfId="0" applyNumberFormat="1" applyFont="1" applyBorder="1" applyAlignment="1">
      <alignment horizontal="center" vertical="center"/>
    </xf>
    <xf numFmtId="0" fontId="82" fillId="0" borderId="8" xfId="0" applyFont="1" applyBorder="1" applyAlignment="1">
      <alignment horizontal="center" vertical="center" wrapText="1"/>
    </xf>
    <xf numFmtId="0" fontId="82" fillId="0" borderId="8" xfId="0" applyFont="1" applyBorder="1" applyAlignment="1">
      <alignment horizontal="center" vertical="center"/>
    </xf>
    <xf numFmtId="0" fontId="82" fillId="0" borderId="19" xfId="0" applyFont="1" applyBorder="1" applyAlignment="1">
      <alignment horizontal="center" vertical="center" wrapText="1"/>
    </xf>
    <xf numFmtId="49" fontId="82" fillId="0" borderId="19" xfId="0" applyNumberFormat="1" applyFont="1" applyBorder="1" applyAlignment="1">
      <alignment horizontal="center" vertical="center"/>
    </xf>
    <xf numFmtId="0" fontId="82" fillId="0" borderId="19" xfId="0" applyFont="1" applyBorder="1" applyAlignment="1">
      <alignment horizontal="center" vertical="center"/>
    </xf>
    <xf numFmtId="49" fontId="82" fillId="0" borderId="25" xfId="0" applyNumberFormat="1" applyFont="1" applyBorder="1" applyAlignment="1">
      <alignment horizontal="center" vertical="center"/>
    </xf>
    <xf numFmtId="49" fontId="86" fillId="0" borderId="19" xfId="0" applyNumberFormat="1" applyFont="1" applyBorder="1" applyAlignment="1">
      <alignment horizontal="center" vertical="center"/>
    </xf>
    <xf numFmtId="0" fontId="88" fillId="0" borderId="19" xfId="3" applyFont="1" applyFill="1" applyBorder="1" applyAlignment="1">
      <alignment horizontal="center" vertical="center" wrapText="1"/>
    </xf>
    <xf numFmtId="49" fontId="88" fillId="0" borderId="19" xfId="3" applyNumberFormat="1" applyFont="1" applyFill="1" applyBorder="1" applyAlignment="1" applyProtection="1">
      <alignment horizontal="center" vertical="center"/>
      <protection hidden="1"/>
    </xf>
    <xf numFmtId="0" fontId="88" fillId="0" borderId="19" xfId="3" applyFont="1" applyFill="1" applyBorder="1" applyAlignment="1" applyProtection="1">
      <alignment horizontal="center" vertical="center" wrapText="1"/>
      <protection hidden="1"/>
    </xf>
    <xf numFmtId="0" fontId="88" fillId="0" borderId="19" xfId="3" applyFont="1" applyFill="1" applyBorder="1" applyAlignment="1" applyProtection="1">
      <alignment horizontal="center" vertical="center"/>
      <protection hidden="1"/>
    </xf>
    <xf numFmtId="2" fontId="83" fillId="0" borderId="19" xfId="3" applyNumberFormat="1" applyFont="1" applyFill="1" applyBorder="1" applyAlignment="1" applyProtection="1">
      <alignment horizontal="center" vertical="center"/>
      <protection hidden="1"/>
    </xf>
    <xf numFmtId="0" fontId="84" fillId="0" borderId="35" xfId="3" applyFont="1" applyFill="1" applyBorder="1" applyAlignment="1" applyProtection="1">
      <alignment horizontal="center" vertical="center"/>
      <protection locked="0"/>
    </xf>
    <xf numFmtId="0" fontId="85" fillId="0" borderId="44" xfId="3" applyFont="1" applyFill="1" applyBorder="1" applyAlignment="1">
      <alignment horizontal="center" vertical="center"/>
    </xf>
    <xf numFmtId="0" fontId="85" fillId="0" borderId="50" xfId="0" applyFont="1" applyBorder="1" applyAlignment="1">
      <alignment horizontal="center" vertical="center"/>
    </xf>
    <xf numFmtId="0" fontId="86" fillId="2" borderId="8" xfId="0" applyFont="1" applyFill="1" applyBorder="1" applyAlignment="1">
      <alignment horizontal="center" vertical="center" wrapText="1"/>
    </xf>
    <xf numFmtId="49" fontId="86" fillId="2" borderId="8" xfId="0" applyNumberFormat="1" applyFont="1" applyFill="1" applyBorder="1" applyAlignment="1">
      <alignment horizontal="center" vertical="center"/>
    </xf>
    <xf numFmtId="0" fontId="86" fillId="2" borderId="8" xfId="0" applyFont="1" applyFill="1" applyBorder="1" applyAlignment="1">
      <alignment horizontal="center" vertical="center"/>
    </xf>
    <xf numFmtId="2" fontId="83" fillId="2" borderId="8" xfId="0" applyNumberFormat="1" applyFont="1" applyFill="1" applyBorder="1" applyAlignment="1">
      <alignment horizontal="center" vertical="center"/>
    </xf>
    <xf numFmtId="0" fontId="84" fillId="2" borderId="38" xfId="0" applyFont="1" applyFill="1" applyBorder="1" applyAlignment="1" applyProtection="1">
      <alignment horizontal="center" vertical="center"/>
      <protection locked="0"/>
    </xf>
    <xf numFmtId="0" fontId="85" fillId="2" borderId="37" xfId="0" applyFont="1" applyFill="1" applyBorder="1" applyAlignment="1">
      <alignment horizontal="center" vertical="center"/>
    </xf>
    <xf numFmtId="0" fontId="85" fillId="2" borderId="43" xfId="0" applyFont="1" applyFill="1" applyBorder="1" applyAlignment="1">
      <alignment horizontal="center" vertical="center"/>
    </xf>
    <xf numFmtId="0" fontId="86" fillId="2" borderId="19" xfId="0" applyFont="1" applyFill="1" applyBorder="1" applyAlignment="1">
      <alignment horizontal="center" vertical="center" wrapText="1"/>
    </xf>
    <xf numFmtId="49" fontId="86" fillId="2" borderId="19" xfId="0" applyNumberFormat="1" applyFont="1" applyFill="1" applyBorder="1" applyAlignment="1">
      <alignment horizontal="center" vertical="center"/>
    </xf>
    <xf numFmtId="0" fontId="86" fillId="2" borderId="19" xfId="0" applyFont="1" applyFill="1" applyBorder="1" applyAlignment="1">
      <alignment horizontal="center" vertical="center"/>
    </xf>
    <xf numFmtId="2" fontId="83" fillId="2" borderId="19" xfId="0" applyNumberFormat="1" applyFont="1" applyFill="1" applyBorder="1" applyAlignment="1">
      <alignment horizontal="center" vertical="center"/>
    </xf>
    <xf numFmtId="0" fontId="84" fillId="2" borderId="35" xfId="0" applyFont="1" applyFill="1" applyBorder="1" applyAlignment="1" applyProtection="1">
      <alignment horizontal="center" vertical="center"/>
      <protection locked="0"/>
    </xf>
    <xf numFmtId="0" fontId="85" fillId="2" borderId="44" xfId="0" applyFont="1" applyFill="1" applyBorder="1" applyAlignment="1">
      <alignment horizontal="center" vertical="center"/>
    </xf>
    <xf numFmtId="49" fontId="86" fillId="2" borderId="20" xfId="0" applyNumberFormat="1" applyFont="1" applyFill="1" applyBorder="1" applyAlignment="1">
      <alignment horizontal="center" vertical="center"/>
    </xf>
    <xf numFmtId="0" fontId="85" fillId="2" borderId="36" xfId="0" applyFont="1" applyFill="1" applyBorder="1" applyAlignment="1">
      <alignment horizontal="center" vertical="center"/>
    </xf>
    <xf numFmtId="0" fontId="88" fillId="0" borderId="19" xfId="2" applyFont="1" applyBorder="1" applyAlignment="1">
      <alignment horizontal="center" vertical="center" wrapText="1"/>
    </xf>
    <xf numFmtId="49" fontId="88" fillId="0" borderId="19" xfId="2" applyNumberFormat="1" applyFont="1" applyBorder="1" applyAlignment="1" applyProtection="1">
      <alignment horizontal="center" vertical="center"/>
      <protection hidden="1"/>
    </xf>
    <xf numFmtId="0" fontId="88" fillId="0" borderId="19" xfId="2" applyFont="1" applyBorder="1" applyAlignment="1" applyProtection="1">
      <alignment horizontal="center" vertical="center" wrapText="1"/>
      <protection hidden="1"/>
    </xf>
    <xf numFmtId="0" fontId="88" fillId="0" borderId="19" xfId="2" applyFont="1" applyBorder="1" applyAlignment="1" applyProtection="1">
      <alignment horizontal="center" vertical="center"/>
      <protection hidden="1"/>
    </xf>
    <xf numFmtId="2" fontId="83" fillId="0" borderId="19" xfId="2" applyNumberFormat="1" applyFont="1" applyBorder="1" applyAlignment="1" applyProtection="1">
      <alignment horizontal="center" vertical="center"/>
      <protection hidden="1"/>
    </xf>
    <xf numFmtId="0" fontId="84" fillId="0" borderId="35" xfId="2" applyFont="1" applyBorder="1" applyAlignment="1" applyProtection="1">
      <alignment horizontal="center" vertical="center"/>
      <protection locked="0"/>
    </xf>
    <xf numFmtId="0" fontId="85" fillId="0" borderId="44" xfId="2" applyFont="1" applyBorder="1" applyAlignment="1">
      <alignment horizontal="center" vertical="center"/>
    </xf>
    <xf numFmtId="0" fontId="88" fillId="0" borderId="8" xfId="2" applyFont="1" applyBorder="1" applyAlignment="1">
      <alignment horizontal="center" vertical="center" wrapText="1"/>
    </xf>
    <xf numFmtId="49" fontId="88" fillId="0" borderId="8" xfId="2" applyNumberFormat="1" applyFont="1" applyBorder="1" applyAlignment="1" applyProtection="1">
      <alignment horizontal="center" vertical="center"/>
      <protection hidden="1"/>
    </xf>
    <xf numFmtId="0" fontId="88" fillId="0" borderId="8" xfId="2" applyFont="1" applyBorder="1" applyAlignment="1" applyProtection="1">
      <alignment horizontal="center" vertical="center" wrapText="1"/>
      <protection hidden="1"/>
    </xf>
    <xf numFmtId="0" fontId="84" fillId="0" borderId="38" xfId="2" applyFont="1" applyBorder="1" applyAlignment="1" applyProtection="1">
      <alignment horizontal="center" vertical="center"/>
      <protection locked="0"/>
    </xf>
    <xf numFmtId="0" fontId="85" fillId="0" borderId="43" xfId="2" applyFont="1" applyBorder="1" applyAlignment="1">
      <alignment horizontal="center" vertical="center"/>
    </xf>
    <xf numFmtId="49" fontId="86" fillId="0" borderId="20" xfId="0" applyNumberFormat="1" applyFont="1" applyBorder="1" applyAlignment="1">
      <alignment horizontal="center" vertical="center" wrapText="1"/>
    </xf>
    <xf numFmtId="49" fontId="86" fillId="0" borderId="8" xfId="0" applyNumberFormat="1" applyFont="1" applyBorder="1" applyAlignment="1">
      <alignment horizontal="center" vertical="center" wrapText="1"/>
    </xf>
    <xf numFmtId="0" fontId="86" fillId="0" borderId="5" xfId="0" applyFont="1" applyBorder="1" applyAlignment="1">
      <alignment horizontal="center" vertical="center" wrapText="1"/>
    </xf>
    <xf numFmtId="49" fontId="86" fillId="0" borderId="5" xfId="0" applyNumberFormat="1" applyFont="1" applyBorder="1" applyAlignment="1">
      <alignment horizontal="center" vertical="center" wrapText="1"/>
    </xf>
    <xf numFmtId="0" fontId="86" fillId="0" borderId="5" xfId="0" applyFont="1" applyBorder="1" applyAlignment="1">
      <alignment horizontal="center" vertical="center"/>
    </xf>
    <xf numFmtId="2" fontId="83" fillId="0" borderId="5" xfId="0" applyNumberFormat="1" applyFont="1" applyBorder="1" applyAlignment="1">
      <alignment horizontal="center" vertical="center"/>
    </xf>
    <xf numFmtId="0" fontId="84" fillId="0" borderId="39" xfId="0" applyFont="1" applyBorder="1" applyAlignment="1" applyProtection="1">
      <alignment horizontal="center" vertical="center"/>
      <protection locked="0"/>
    </xf>
    <xf numFmtId="0" fontId="85" fillId="0" borderId="35" xfId="0" applyFont="1" applyBorder="1" applyAlignment="1">
      <alignment horizontal="center" vertical="center"/>
    </xf>
    <xf numFmtId="2" fontId="83" fillId="0" borderId="43" xfId="0" applyNumberFormat="1" applyFont="1" applyBorder="1" applyAlignment="1">
      <alignment horizontal="center" vertical="center"/>
    </xf>
    <xf numFmtId="2" fontId="83" fillId="0" borderId="44" xfId="0" applyNumberFormat="1" applyFont="1" applyBorder="1" applyAlignment="1">
      <alignment horizontal="center" vertical="center"/>
    </xf>
    <xf numFmtId="49" fontId="86" fillId="0" borderId="25" xfId="0" applyNumberFormat="1" applyFont="1" applyBorder="1" applyAlignment="1">
      <alignment horizontal="center" vertical="center"/>
    </xf>
    <xf numFmtId="3" fontId="86" fillId="0" borderId="25" xfId="0" applyNumberFormat="1" applyFont="1" applyBorder="1" applyAlignment="1">
      <alignment horizontal="center" vertical="center"/>
    </xf>
    <xf numFmtId="3" fontId="86" fillId="0" borderId="8" xfId="0" applyNumberFormat="1" applyFont="1" applyBorder="1" applyAlignment="1">
      <alignment horizontal="center" vertical="center"/>
    </xf>
    <xf numFmtId="49" fontId="86" fillId="0" borderId="5" xfId="0" applyNumberFormat="1" applyFont="1" applyBorder="1" applyAlignment="1">
      <alignment horizontal="center" vertical="center"/>
    </xf>
    <xf numFmtId="0" fontId="82" fillId="0" borderId="5" xfId="0" applyFont="1" applyBorder="1" applyAlignment="1">
      <alignment horizontal="center" vertical="center" wrapText="1"/>
    </xf>
    <xf numFmtId="0" fontId="84" fillId="0" borderId="55" xfId="0" applyFont="1" applyBorder="1" applyAlignment="1" applyProtection="1">
      <alignment horizontal="center" vertical="center"/>
      <protection locked="0"/>
    </xf>
    <xf numFmtId="0" fontId="85" fillId="0" borderId="68" xfId="0" applyFont="1" applyBorder="1" applyAlignment="1">
      <alignment horizontal="center" vertical="center"/>
    </xf>
    <xf numFmtId="0" fontId="85" fillId="0" borderId="37" xfId="0" applyFont="1" applyBorder="1" applyAlignment="1">
      <alignment horizontal="center" vertical="center"/>
    </xf>
    <xf numFmtId="0" fontId="84" fillId="0" borderId="36" xfId="2" applyFont="1" applyBorder="1" applyAlignment="1" applyProtection="1">
      <alignment horizontal="center" vertical="center"/>
      <protection locked="0"/>
    </xf>
    <xf numFmtId="49" fontId="82" fillId="0" borderId="8" xfId="2" applyNumberFormat="1" applyFont="1" applyBorder="1" applyAlignment="1" applyProtection="1">
      <alignment horizontal="center" vertical="center"/>
      <protection hidden="1"/>
    </xf>
    <xf numFmtId="0" fontId="82" fillId="0" borderId="8" xfId="2" applyFont="1" applyBorder="1" applyAlignment="1" applyProtection="1">
      <alignment horizontal="center" vertical="center" wrapText="1"/>
      <protection hidden="1"/>
    </xf>
    <xf numFmtId="0" fontId="88" fillId="0" borderId="8" xfId="2" applyFont="1" applyBorder="1" applyAlignment="1" applyProtection="1">
      <alignment horizontal="center" vertical="center"/>
      <protection hidden="1"/>
    </xf>
    <xf numFmtId="2" fontId="83" fillId="0" borderId="8" xfId="2" applyNumberFormat="1" applyFont="1" applyBorder="1" applyAlignment="1" applyProtection="1">
      <alignment horizontal="center" vertical="center"/>
      <protection hidden="1"/>
    </xf>
    <xf numFmtId="49" fontId="82" fillId="0" borderId="19" xfId="2" applyNumberFormat="1" applyFont="1" applyBorder="1" applyAlignment="1" applyProtection="1">
      <alignment horizontal="center" vertical="center"/>
      <protection hidden="1"/>
    </xf>
    <xf numFmtId="0" fontId="82" fillId="0" borderId="19" xfId="2" applyFont="1" applyBorder="1" applyAlignment="1" applyProtection="1">
      <alignment horizontal="center" vertical="center" wrapText="1"/>
      <protection hidden="1"/>
    </xf>
    <xf numFmtId="0" fontId="86" fillId="0" borderId="25" xfId="0" applyFont="1" applyBorder="1" applyAlignment="1">
      <alignment vertical="center" wrapText="1"/>
    </xf>
    <xf numFmtId="49" fontId="82" fillId="0" borderId="20" xfId="0" applyNumberFormat="1" applyFont="1" applyBorder="1" applyAlignment="1">
      <alignment horizontal="center" vertical="center" wrapText="1"/>
    </xf>
    <xf numFmtId="49" fontId="82" fillId="0" borderId="8" xfId="0" applyNumberFormat="1" applyFont="1" applyBorder="1" applyAlignment="1">
      <alignment horizontal="center" vertical="center" wrapText="1"/>
    </xf>
    <xf numFmtId="49" fontId="82" fillId="0" borderId="19" xfId="0" applyNumberFormat="1" applyFont="1" applyBorder="1" applyAlignment="1">
      <alignment horizontal="center" vertical="center" wrapText="1"/>
    </xf>
    <xf numFmtId="0" fontId="82" fillId="0" borderId="9" xfId="0" applyFont="1" applyBorder="1" applyAlignment="1">
      <alignment horizontal="center" vertical="center" wrapText="1"/>
    </xf>
    <xf numFmtId="49" fontId="82" fillId="0" borderId="9" xfId="0" applyNumberFormat="1" applyFont="1" applyBorder="1" applyAlignment="1">
      <alignment horizontal="center" vertical="center" wrapText="1"/>
    </xf>
    <xf numFmtId="0" fontId="82" fillId="0" borderId="9" xfId="0" applyFont="1" applyBorder="1" applyAlignment="1">
      <alignment horizontal="center" vertical="center"/>
    </xf>
    <xf numFmtId="3" fontId="82" fillId="0" borderId="20" xfId="0" applyNumberFormat="1" applyFont="1" applyBorder="1" applyAlignment="1">
      <alignment horizontal="center" vertical="center"/>
    </xf>
    <xf numFmtId="0" fontId="85" fillId="0" borderId="51" xfId="0" applyFont="1" applyBorder="1" applyAlignment="1">
      <alignment horizontal="center" vertical="center"/>
    </xf>
    <xf numFmtId="0" fontId="85" fillId="0" borderId="28" xfId="0" applyFont="1" applyBorder="1" applyAlignment="1">
      <alignment horizontal="center" vertical="center"/>
    </xf>
    <xf numFmtId="2" fontId="83" fillId="0" borderId="49" xfId="0" applyNumberFormat="1" applyFont="1" applyBorder="1" applyAlignment="1">
      <alignment horizontal="center" vertical="center"/>
    </xf>
    <xf numFmtId="2" fontId="83" fillId="0" borderId="42" xfId="0" applyNumberFormat="1" applyFont="1" applyBorder="1" applyAlignment="1">
      <alignment horizontal="center" vertical="center"/>
    </xf>
    <xf numFmtId="0" fontId="85" fillId="0" borderId="36" xfId="0" applyFont="1" applyBorder="1" applyAlignment="1">
      <alignment horizontal="center" vertical="center"/>
    </xf>
    <xf numFmtId="0" fontId="88" fillId="0" borderId="20" xfId="3" applyFont="1" applyFill="1" applyBorder="1" applyAlignment="1">
      <alignment horizontal="center" vertical="center" wrapText="1"/>
    </xf>
    <xf numFmtId="49" fontId="82" fillId="0" borderId="20" xfId="3" applyNumberFormat="1" applyFont="1" applyFill="1" applyBorder="1" applyAlignment="1" applyProtection="1">
      <alignment horizontal="center" vertical="center"/>
      <protection hidden="1"/>
    </xf>
    <xf numFmtId="0" fontId="88" fillId="0" borderId="20" xfId="3" applyFont="1" applyFill="1" applyBorder="1" applyAlignment="1" applyProtection="1">
      <alignment horizontal="center" vertical="center"/>
      <protection hidden="1"/>
    </xf>
    <xf numFmtId="2" fontId="83" fillId="0" borderId="20" xfId="3" applyNumberFormat="1" applyFont="1" applyFill="1" applyBorder="1" applyAlignment="1" applyProtection="1">
      <alignment horizontal="center" vertical="center"/>
      <protection hidden="1"/>
    </xf>
    <xf numFmtId="0" fontId="84" fillId="0" borderId="36" xfId="3" applyFont="1" applyFill="1" applyBorder="1" applyAlignment="1" applyProtection="1">
      <alignment horizontal="center" vertical="center"/>
      <protection locked="0"/>
    </xf>
    <xf numFmtId="0" fontId="85" fillId="0" borderId="42" xfId="3" applyFont="1" applyFill="1" applyBorder="1" applyAlignment="1">
      <alignment horizontal="center" vertical="center"/>
    </xf>
    <xf numFmtId="49" fontId="82" fillId="0" borderId="19" xfId="3" applyNumberFormat="1" applyFont="1" applyFill="1" applyBorder="1" applyAlignment="1" applyProtection="1">
      <alignment horizontal="center" vertical="center"/>
      <protection hidden="1"/>
    </xf>
    <xf numFmtId="2" fontId="83" fillId="0" borderId="43" xfId="2" applyNumberFormat="1" applyFont="1" applyBorder="1" applyAlignment="1" applyProtection="1">
      <alignment horizontal="center" vertical="center"/>
      <protection hidden="1"/>
    </xf>
    <xf numFmtId="0" fontId="85" fillId="0" borderId="38" xfId="2" applyFont="1" applyBorder="1" applyAlignment="1">
      <alignment horizontal="center" vertical="center"/>
    </xf>
    <xf numFmtId="0" fontId="85" fillId="0" borderId="35" xfId="2" applyFont="1" applyBorder="1" applyAlignment="1">
      <alignment horizontal="center" vertical="center"/>
    </xf>
    <xf numFmtId="0" fontId="82" fillId="0" borderId="5" xfId="0" applyFont="1" applyBorder="1" applyAlignment="1">
      <alignment horizontal="center" vertical="center"/>
    </xf>
    <xf numFmtId="0" fontId="85" fillId="0" borderId="38" xfId="0" applyFont="1" applyBorder="1" applyAlignment="1">
      <alignment horizontal="center" vertical="center"/>
    </xf>
    <xf numFmtId="0" fontId="84" fillId="0" borderId="8" xfId="0" applyFont="1" applyBorder="1" applyAlignment="1" applyProtection="1">
      <alignment horizontal="center" vertical="center"/>
      <protection locked="0"/>
    </xf>
    <xf numFmtId="0" fontId="84" fillId="0" borderId="40" xfId="0" applyFont="1" applyBorder="1" applyAlignment="1" applyProtection="1">
      <alignment horizontal="center" vertical="center"/>
      <protection locked="0"/>
    </xf>
    <xf numFmtId="0" fontId="86" fillId="0" borderId="8" xfId="0" applyFont="1" applyBorder="1" applyAlignment="1">
      <alignment vertical="center" wrapText="1"/>
    </xf>
    <xf numFmtId="49" fontId="82" fillId="2" borderId="8" xfId="0" applyNumberFormat="1" applyFont="1" applyFill="1" applyBorder="1" applyAlignment="1">
      <alignment horizontal="center" vertical="center"/>
    </xf>
    <xf numFmtId="49" fontId="82" fillId="2" borderId="19" xfId="0" applyNumberFormat="1" applyFont="1" applyFill="1" applyBorder="1" applyAlignment="1">
      <alignment horizontal="center" vertical="center"/>
    </xf>
    <xf numFmtId="2" fontId="82" fillId="0" borderId="20" xfId="0" applyNumberFormat="1" applyFont="1" applyBorder="1" applyAlignment="1">
      <alignment horizontal="center" vertical="center"/>
    </xf>
    <xf numFmtId="0" fontId="98" fillId="0" borderId="38" xfId="0" applyFont="1" applyBorder="1" applyAlignment="1" applyProtection="1">
      <alignment horizontal="center" vertical="center"/>
      <protection locked="0"/>
    </xf>
    <xf numFmtId="0" fontId="86" fillId="0" borderId="43" xfId="0" applyFont="1" applyBorder="1" applyAlignment="1">
      <alignment horizontal="center" vertical="center"/>
    </xf>
    <xf numFmtId="2" fontId="82" fillId="0" borderId="8" xfId="0" applyNumberFormat="1" applyFont="1" applyBorder="1" applyAlignment="1">
      <alignment horizontal="center" vertical="center"/>
    </xf>
    <xf numFmtId="0" fontId="86" fillId="0" borderId="19" xfId="0" applyFont="1" applyBorder="1" applyAlignment="1">
      <alignment vertical="center" wrapText="1"/>
    </xf>
    <xf numFmtId="0" fontId="84" fillId="0" borderId="21" xfId="0" applyFont="1" applyBorder="1" applyAlignment="1" applyProtection="1">
      <alignment horizontal="center" vertical="center"/>
      <protection locked="0"/>
    </xf>
    <xf numFmtId="0" fontId="84" fillId="2" borderId="36" xfId="0" applyFont="1" applyFill="1" applyBorder="1" applyAlignment="1" applyProtection="1">
      <alignment horizontal="center" vertical="center"/>
      <protection locked="0"/>
    </xf>
    <xf numFmtId="0" fontId="85" fillId="2" borderId="38" xfId="0" applyFont="1" applyFill="1" applyBorder="1" applyAlignment="1">
      <alignment horizontal="center" vertical="center"/>
    </xf>
    <xf numFmtId="0" fontId="84" fillId="2" borderId="21" xfId="0" applyFont="1" applyFill="1" applyBorder="1" applyAlignment="1" applyProtection="1">
      <alignment horizontal="center" vertical="center"/>
      <protection locked="0"/>
    </xf>
    <xf numFmtId="0" fontId="82" fillId="0" borderId="19" xfId="3" applyFont="1" applyFill="1" applyBorder="1" applyAlignment="1" applyProtection="1">
      <alignment horizontal="center" vertical="center" wrapText="1"/>
      <protection hidden="1"/>
    </xf>
    <xf numFmtId="0" fontId="85" fillId="0" borderId="38" xfId="3" applyFont="1" applyFill="1" applyBorder="1" applyAlignment="1">
      <alignment horizontal="center" vertical="center"/>
    </xf>
    <xf numFmtId="0" fontId="99" fillId="0" borderId="8" xfId="0" applyFont="1" applyBorder="1" applyAlignment="1">
      <alignment horizontal="center" vertical="center" wrapText="1"/>
    </xf>
    <xf numFmtId="0" fontId="84" fillId="0" borderId="18" xfId="0" applyFont="1" applyBorder="1" applyAlignment="1" applyProtection="1">
      <alignment horizontal="center" vertical="center"/>
      <protection locked="0"/>
    </xf>
    <xf numFmtId="2" fontId="101" fillId="0" borderId="25" xfId="0" applyNumberFormat="1" applyFont="1" applyBorder="1" applyAlignment="1">
      <alignment horizontal="center" vertical="center"/>
    </xf>
    <xf numFmtId="0" fontId="86" fillId="0" borderId="49" xfId="0" applyFont="1" applyBorder="1"/>
    <xf numFmtId="0" fontId="86" fillId="0" borderId="44" xfId="0" applyFont="1" applyBorder="1"/>
    <xf numFmtId="0" fontId="88" fillId="0" borderId="25" xfId="0" applyFont="1" applyBorder="1" applyAlignment="1">
      <alignment horizontal="center" vertical="center" wrapText="1"/>
    </xf>
    <xf numFmtId="49" fontId="82" fillId="15" borderId="47" xfId="0" applyNumberFormat="1" applyFont="1" applyFill="1" applyBorder="1" applyAlignment="1">
      <alignment horizontal="center" vertical="center" wrapText="1"/>
    </xf>
    <xf numFmtId="0" fontId="82" fillId="15" borderId="20" xfId="0" applyFont="1" applyFill="1" applyBorder="1" applyAlignment="1">
      <alignment horizontal="center" vertical="center" wrapText="1"/>
    </xf>
    <xf numFmtId="0" fontId="86" fillId="15" borderId="9" xfId="0" applyFont="1" applyFill="1" applyBorder="1" applyAlignment="1">
      <alignment horizontal="center" vertical="center" wrapText="1"/>
    </xf>
    <xf numFmtId="0" fontId="86" fillId="15" borderId="8" xfId="0" applyFont="1" applyFill="1" applyBorder="1" applyAlignment="1">
      <alignment horizontal="center" vertical="center" wrapText="1"/>
    </xf>
    <xf numFmtId="0" fontId="86" fillId="15" borderId="19" xfId="0" applyFont="1" applyFill="1" applyBorder="1" applyAlignment="1">
      <alignment horizontal="center" vertical="center" wrapText="1"/>
    </xf>
    <xf numFmtId="49" fontId="88" fillId="15" borderId="25" xfId="2" applyNumberFormat="1" applyFont="1" applyFill="1" applyBorder="1" applyAlignment="1">
      <alignment horizontal="center" vertical="center" wrapText="1"/>
    </xf>
    <xf numFmtId="0" fontId="88" fillId="15" borderId="25" xfId="2" applyFont="1" applyFill="1" applyBorder="1" applyAlignment="1">
      <alignment horizontal="center" vertical="center" wrapText="1"/>
    </xf>
    <xf numFmtId="49" fontId="86" fillId="15" borderId="25" xfId="0" applyNumberFormat="1" applyFont="1" applyFill="1" applyBorder="1" applyAlignment="1">
      <alignment horizontal="center" vertical="center" wrapText="1"/>
    </xf>
    <xf numFmtId="0" fontId="86" fillId="15" borderId="25" xfId="0" applyFont="1" applyFill="1" applyBorder="1" applyAlignment="1">
      <alignment horizontal="center" vertical="center" wrapText="1"/>
    </xf>
    <xf numFmtId="49" fontId="88" fillId="15" borderId="25" xfId="3" applyNumberFormat="1" applyFont="1" applyFill="1" applyBorder="1" applyAlignment="1">
      <alignment horizontal="center" vertical="center" wrapText="1"/>
    </xf>
    <xf numFmtId="0" fontId="88" fillId="15" borderId="25" xfId="3" applyFont="1" applyFill="1" applyBorder="1" applyAlignment="1">
      <alignment horizontal="center" vertical="center" wrapText="1"/>
    </xf>
    <xf numFmtId="2" fontId="82" fillId="15" borderId="20" xfId="0" applyNumberFormat="1" applyFont="1" applyFill="1" applyBorder="1" applyAlignment="1">
      <alignment horizontal="center" vertical="center"/>
    </xf>
    <xf numFmtId="0" fontId="86" fillId="15" borderId="9" xfId="0" applyFont="1" applyFill="1" applyBorder="1" applyAlignment="1">
      <alignment horizontal="center" vertical="center"/>
    </xf>
    <xf numFmtId="0" fontId="86" fillId="15" borderId="8" xfId="0" applyFont="1" applyFill="1" applyBorder="1" applyAlignment="1">
      <alignment horizontal="center" vertical="center"/>
    </xf>
    <xf numFmtId="0" fontId="86" fillId="15" borderId="19" xfId="0" applyFont="1" applyFill="1" applyBorder="1" applyAlignment="1">
      <alignment horizontal="center" vertical="center"/>
    </xf>
    <xf numFmtId="0" fontId="86" fillId="15" borderId="25" xfId="0" applyFont="1" applyFill="1" applyBorder="1" applyAlignment="1">
      <alignment horizontal="center" vertical="center"/>
    </xf>
    <xf numFmtId="0" fontId="88" fillId="15" borderId="25" xfId="3" applyFont="1" applyFill="1" applyBorder="1" applyAlignment="1" applyProtection="1">
      <alignment horizontal="center" vertical="center"/>
      <protection hidden="1"/>
    </xf>
    <xf numFmtId="0" fontId="90" fillId="16" borderId="22" xfId="0" applyFont="1" applyFill="1" applyBorder="1" applyAlignment="1">
      <alignment horizontal="center" vertical="center"/>
    </xf>
    <xf numFmtId="0" fontId="90" fillId="16" borderId="23" xfId="0" applyFont="1" applyFill="1" applyBorder="1" applyAlignment="1">
      <alignment horizontal="center" vertical="center"/>
    </xf>
    <xf numFmtId="49" fontId="90" fillId="16" borderId="23" xfId="0" applyNumberFormat="1" applyFont="1" applyFill="1" applyBorder="1" applyAlignment="1">
      <alignment horizontal="center" vertical="center" wrapText="1"/>
    </xf>
    <xf numFmtId="0" fontId="90" fillId="16" borderId="23" xfId="0" applyFont="1" applyFill="1" applyBorder="1" applyAlignment="1">
      <alignment horizontal="center" vertical="center" wrapText="1"/>
    </xf>
    <xf numFmtId="0" fontId="91" fillId="16" borderId="23" xfId="0" applyFont="1" applyFill="1" applyBorder="1" applyAlignment="1">
      <alignment horizontal="center" vertical="center" wrapText="1"/>
    </xf>
    <xf numFmtId="0" fontId="91" fillId="16" borderId="41" xfId="0" applyFont="1" applyFill="1" applyBorder="1" applyAlignment="1">
      <alignment horizontal="center" vertical="top" wrapText="1"/>
    </xf>
    <xf numFmtId="0" fontId="92" fillId="17" borderId="17" xfId="0" applyFont="1" applyFill="1" applyBorder="1" applyAlignment="1">
      <alignment horizontal="center" vertical="center" wrapText="1"/>
    </xf>
    <xf numFmtId="0" fontId="90" fillId="16" borderId="24" xfId="0" applyFont="1" applyFill="1" applyBorder="1" applyAlignment="1">
      <alignment horizontal="center" vertical="center"/>
    </xf>
    <xf numFmtId="0" fontId="102" fillId="0" borderId="8" xfId="0" applyFont="1" applyBorder="1" applyAlignment="1">
      <alignment horizontal="center" vertical="center" wrapText="1"/>
    </xf>
    <xf numFmtId="2" fontId="102" fillId="0" borderId="8" xfId="0" applyNumberFormat="1" applyFont="1" applyBorder="1" applyAlignment="1">
      <alignment horizontal="center" vertical="center"/>
    </xf>
    <xf numFmtId="2" fontId="86" fillId="15" borderId="8" xfId="0" applyNumberFormat="1" applyFont="1" applyFill="1" applyBorder="1" applyAlignment="1">
      <alignment horizontal="center" vertical="center" wrapText="1"/>
    </xf>
    <xf numFmtId="2" fontId="86" fillId="15" borderId="20" xfId="0" applyNumberFormat="1" applyFont="1" applyFill="1" applyBorder="1" applyAlignment="1">
      <alignment horizontal="center" vertical="center" wrapText="1"/>
    </xf>
    <xf numFmtId="2" fontId="103" fillId="15" borderId="8" xfId="0" applyNumberFormat="1" applyFont="1" applyFill="1" applyBorder="1" applyAlignment="1">
      <alignment horizontal="center" vertical="center" wrapText="1"/>
    </xf>
    <xf numFmtId="0" fontId="82" fillId="15" borderId="8" xfId="0" applyFont="1" applyFill="1" applyBorder="1" applyAlignment="1">
      <alignment horizontal="center"/>
    </xf>
    <xf numFmtId="0" fontId="82" fillId="15" borderId="19" xfId="0" applyFont="1" applyFill="1" applyBorder="1" applyAlignment="1">
      <alignment horizontal="center"/>
    </xf>
    <xf numFmtId="0" fontId="104" fillId="0" borderId="19" xfId="0" applyFont="1" applyBorder="1" applyAlignment="1">
      <alignment horizontal="center" vertical="center" wrapText="1"/>
    </xf>
    <xf numFmtId="2" fontId="105" fillId="15" borderId="19" xfId="0" applyNumberFormat="1" applyFont="1" applyFill="1" applyBorder="1" applyAlignment="1">
      <alignment horizontal="center" vertical="center" wrapText="1"/>
    </xf>
    <xf numFmtId="2" fontId="104" fillId="0" borderId="19" xfId="0" applyNumberFormat="1" applyFont="1" applyBorder="1" applyAlignment="1">
      <alignment horizontal="center" vertical="center"/>
    </xf>
    <xf numFmtId="0" fontId="104" fillId="0" borderId="8" xfId="0" applyFont="1" applyBorder="1" applyAlignment="1">
      <alignment horizontal="center" vertical="center" wrapText="1"/>
    </xf>
    <xf numFmtId="2" fontId="105" fillId="15" borderId="8" xfId="0" applyNumberFormat="1" applyFont="1" applyFill="1" applyBorder="1" applyAlignment="1">
      <alignment horizontal="center" vertical="center" wrapText="1"/>
    </xf>
    <xf numFmtId="2" fontId="104" fillId="0" borderId="8" xfId="0" applyNumberFormat="1" applyFont="1" applyBorder="1" applyAlignment="1">
      <alignment horizontal="center" vertical="center"/>
    </xf>
    <xf numFmtId="0" fontId="105" fillId="0" borderId="25" xfId="0" applyFont="1" applyBorder="1" applyAlignment="1">
      <alignment horizontal="center" vertical="center"/>
    </xf>
    <xf numFmtId="2" fontId="104" fillId="0" borderId="49" xfId="0" applyNumberFormat="1" applyFont="1" applyBorder="1" applyAlignment="1">
      <alignment horizontal="center" vertical="center"/>
    </xf>
    <xf numFmtId="2" fontId="104" fillId="0" borderId="25" xfId="0" applyNumberFormat="1" applyFont="1" applyBorder="1" applyAlignment="1">
      <alignment horizontal="center" vertical="center"/>
    </xf>
    <xf numFmtId="0" fontId="105" fillId="0" borderId="19" xfId="0" applyFont="1" applyBorder="1" applyAlignment="1">
      <alignment horizontal="center" vertical="center"/>
    </xf>
    <xf numFmtId="0" fontId="105" fillId="0" borderId="8" xfId="0" applyFont="1" applyBorder="1" applyAlignment="1">
      <alignment horizontal="center" vertical="center"/>
    </xf>
    <xf numFmtId="0" fontId="105" fillId="0" borderId="8" xfId="0" applyFont="1" applyBorder="1" applyAlignment="1">
      <alignment horizontal="center" vertical="center" wrapText="1"/>
    </xf>
    <xf numFmtId="0" fontId="105" fillId="0" borderId="19" xfId="0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/>
    </xf>
    <xf numFmtId="2" fontId="102" fillId="0" borderId="43" xfId="0" applyNumberFormat="1" applyFont="1" applyBorder="1" applyAlignment="1">
      <alignment horizontal="center" vertical="center"/>
    </xf>
    <xf numFmtId="0" fontId="103" fillId="0" borderId="19" xfId="0" applyFont="1" applyBorder="1" applyAlignment="1">
      <alignment horizontal="center" vertical="center"/>
    </xf>
    <xf numFmtId="2" fontId="102" fillId="0" borderId="44" xfId="0" applyNumberFormat="1" applyFont="1" applyBorder="1" applyAlignment="1">
      <alignment horizontal="center" vertical="center"/>
    </xf>
    <xf numFmtId="0" fontId="103" fillId="0" borderId="20" xfId="0" applyFont="1" applyBorder="1" applyAlignment="1">
      <alignment horizontal="center" vertical="center"/>
    </xf>
    <xf numFmtId="2" fontId="102" fillId="0" borderId="20" xfId="0" applyNumberFormat="1" applyFont="1" applyBorder="1" applyAlignment="1">
      <alignment horizontal="center" vertical="center"/>
    </xf>
    <xf numFmtId="2" fontId="102" fillId="0" borderId="19" xfId="0" applyNumberFormat="1" applyFont="1" applyBorder="1" applyAlignment="1">
      <alignment horizontal="center" vertical="center"/>
    </xf>
    <xf numFmtId="0" fontId="103" fillId="0" borderId="25" xfId="0" applyFont="1" applyBorder="1" applyAlignment="1">
      <alignment horizontal="center" vertical="center"/>
    </xf>
    <xf numFmtId="2" fontId="102" fillId="0" borderId="25" xfId="0" applyNumberFormat="1" applyFont="1" applyBorder="1" applyAlignment="1">
      <alignment horizontal="center" vertical="center"/>
    </xf>
    <xf numFmtId="0" fontId="106" fillId="0" borderId="25" xfId="0" applyFont="1" applyBorder="1" applyAlignment="1">
      <alignment horizontal="center" vertical="center"/>
    </xf>
    <xf numFmtId="2" fontId="98" fillId="0" borderId="49" xfId="0" applyNumberFormat="1" applyFont="1" applyBorder="1" applyAlignment="1">
      <alignment horizontal="center" vertical="center"/>
    </xf>
    <xf numFmtId="2" fontId="98" fillId="0" borderId="25" xfId="0" applyNumberFormat="1" applyFont="1" applyBorder="1" applyAlignment="1">
      <alignment horizontal="center" vertical="center"/>
    </xf>
    <xf numFmtId="0" fontId="106" fillId="2" borderId="8" xfId="0" applyFont="1" applyFill="1" applyBorder="1" applyAlignment="1">
      <alignment horizontal="center" vertical="center"/>
    </xf>
    <xf numFmtId="2" fontId="98" fillId="2" borderId="8" xfId="0" applyNumberFormat="1" applyFont="1" applyFill="1" applyBorder="1" applyAlignment="1">
      <alignment horizontal="center" vertical="center"/>
    </xf>
    <xf numFmtId="0" fontId="106" fillId="0" borderId="8" xfId="0" applyFont="1" applyBorder="1" applyAlignment="1">
      <alignment horizontal="center" vertical="center"/>
    </xf>
    <xf numFmtId="2" fontId="98" fillId="0" borderId="8" xfId="0" applyNumberFormat="1" applyFont="1" applyBorder="1" applyAlignment="1">
      <alignment horizontal="center" vertical="center"/>
    </xf>
    <xf numFmtId="0" fontId="106" fillId="2" borderId="19" xfId="0" applyFont="1" applyFill="1" applyBorder="1" applyAlignment="1">
      <alignment horizontal="center" vertical="center"/>
    </xf>
    <xf numFmtId="2" fontId="98" fillId="2" borderId="19" xfId="0" applyNumberFormat="1" applyFont="1" applyFill="1" applyBorder="1" applyAlignment="1">
      <alignment horizontal="center" vertical="center"/>
    </xf>
    <xf numFmtId="0" fontId="106" fillId="0" borderId="9" xfId="0" applyFont="1" applyBorder="1" applyAlignment="1">
      <alignment horizontal="center" vertical="center"/>
    </xf>
    <xf numFmtId="2" fontId="98" fillId="0" borderId="9" xfId="0" applyNumberFormat="1" applyFont="1" applyBorder="1" applyAlignment="1">
      <alignment horizontal="center" vertical="center"/>
    </xf>
    <xf numFmtId="2" fontId="98" fillId="0" borderId="43" xfId="0" applyNumberFormat="1" applyFont="1" applyBorder="1" applyAlignment="1">
      <alignment horizontal="center" vertical="center"/>
    </xf>
    <xf numFmtId="2" fontId="98" fillId="0" borderId="50" xfId="0" applyNumberFormat="1" applyFont="1" applyBorder="1" applyAlignment="1">
      <alignment horizontal="center" vertical="center"/>
    </xf>
    <xf numFmtId="0" fontId="106" fillId="0" borderId="20" xfId="0" applyFont="1" applyBorder="1" applyAlignment="1">
      <alignment horizontal="center" vertical="center"/>
    </xf>
    <xf numFmtId="2" fontId="98" fillId="0" borderId="20" xfId="0" applyNumberFormat="1" applyFont="1" applyBorder="1" applyAlignment="1">
      <alignment horizontal="center" vertical="center"/>
    </xf>
    <xf numFmtId="0" fontId="106" fillId="0" borderId="19" xfId="0" applyFont="1" applyBorder="1" applyAlignment="1">
      <alignment horizontal="center" vertical="center"/>
    </xf>
    <xf numFmtId="2" fontId="98" fillId="0" borderId="19" xfId="0" applyNumberFormat="1" applyFont="1" applyBorder="1" applyAlignment="1">
      <alignment horizontal="center" vertical="center"/>
    </xf>
    <xf numFmtId="0" fontId="106" fillId="0" borderId="8" xfId="0" applyFont="1" applyBorder="1" applyAlignment="1">
      <alignment horizontal="center" vertical="center" wrapText="1"/>
    </xf>
    <xf numFmtId="0" fontId="106" fillId="0" borderId="8" xfId="2" applyFont="1" applyBorder="1" applyAlignment="1" applyProtection="1">
      <alignment horizontal="center" vertical="center"/>
      <protection hidden="1"/>
    </xf>
    <xf numFmtId="2" fontId="98" fillId="0" borderId="8" xfId="2" applyNumberFormat="1" applyFont="1" applyBorder="1" applyAlignment="1" applyProtection="1">
      <alignment horizontal="center" vertical="center"/>
      <protection hidden="1"/>
    </xf>
    <xf numFmtId="0" fontId="106" fillId="0" borderId="5" xfId="0" applyFont="1" applyBorder="1" applyAlignment="1">
      <alignment horizontal="center" vertical="center"/>
    </xf>
    <xf numFmtId="2" fontId="98" fillId="0" borderId="5" xfId="0" applyNumberFormat="1" applyFont="1" applyBorder="1" applyAlignment="1">
      <alignment horizontal="center" vertical="center"/>
    </xf>
    <xf numFmtId="0" fontId="106" fillId="0" borderId="19" xfId="2" applyFont="1" applyBorder="1" applyAlignment="1" applyProtection="1">
      <alignment horizontal="center" vertical="center"/>
      <protection hidden="1"/>
    </xf>
    <xf numFmtId="2" fontId="98" fillId="0" borderId="19" xfId="2" applyNumberFormat="1" applyFont="1" applyBorder="1" applyAlignment="1" applyProtection="1">
      <alignment horizontal="center" vertical="center"/>
      <protection hidden="1"/>
    </xf>
    <xf numFmtId="0" fontId="106" fillId="0" borderId="19" xfId="3" applyFont="1" applyFill="1" applyBorder="1" applyAlignment="1" applyProtection="1">
      <alignment horizontal="center" vertical="center"/>
      <protection hidden="1"/>
    </xf>
    <xf numFmtId="2" fontId="98" fillId="0" borderId="19" xfId="3" applyNumberFormat="1" applyFont="1" applyFill="1" applyBorder="1" applyAlignment="1" applyProtection="1">
      <alignment horizontal="center" vertical="center"/>
      <protection hidden="1"/>
    </xf>
    <xf numFmtId="0" fontId="106" fillId="0" borderId="25" xfId="2" applyFont="1" applyBorder="1" applyAlignment="1" applyProtection="1">
      <alignment horizontal="center" vertical="center"/>
      <protection hidden="1"/>
    </xf>
    <xf numFmtId="0" fontId="106" fillId="15" borderId="25" xfId="2" applyFont="1" applyFill="1" applyBorder="1" applyAlignment="1" applyProtection="1">
      <alignment horizontal="center" vertical="center"/>
      <protection hidden="1"/>
    </xf>
    <xf numFmtId="2" fontId="98" fillId="0" borderId="25" xfId="2" applyNumberFormat="1" applyFont="1" applyBorder="1" applyAlignment="1" applyProtection="1">
      <alignment horizontal="center" vertical="center"/>
      <protection hidden="1"/>
    </xf>
    <xf numFmtId="0" fontId="107" fillId="0" borderId="8" xfId="0" applyFont="1" applyBorder="1" applyAlignment="1">
      <alignment horizontal="center" vertical="center"/>
    </xf>
    <xf numFmtId="2" fontId="108" fillId="0" borderId="8" xfId="0" applyNumberFormat="1" applyFont="1" applyBorder="1" applyAlignment="1">
      <alignment horizontal="center" vertical="center"/>
    </xf>
    <xf numFmtId="0" fontId="107" fillId="0" borderId="19" xfId="0" applyFont="1" applyBorder="1" applyAlignment="1">
      <alignment horizontal="center" vertical="center"/>
    </xf>
    <xf numFmtId="2" fontId="108" fillId="0" borderId="19" xfId="0" applyNumberFormat="1" applyFont="1" applyBorder="1" applyAlignment="1">
      <alignment horizontal="center" vertical="center"/>
    </xf>
    <xf numFmtId="0" fontId="107" fillId="2" borderId="8" xfId="0" applyFont="1" applyFill="1" applyBorder="1" applyAlignment="1">
      <alignment horizontal="center" vertical="center"/>
    </xf>
    <xf numFmtId="2" fontId="108" fillId="2" borderId="8" xfId="0" applyNumberFormat="1" applyFont="1" applyFill="1" applyBorder="1" applyAlignment="1">
      <alignment horizontal="center" vertical="center"/>
    </xf>
    <xf numFmtId="0" fontId="107" fillId="2" borderId="19" xfId="0" applyFont="1" applyFill="1" applyBorder="1" applyAlignment="1">
      <alignment horizontal="center" vertical="center"/>
    </xf>
    <xf numFmtId="2" fontId="108" fillId="2" borderId="19" xfId="0" applyNumberFormat="1" applyFont="1" applyFill="1" applyBorder="1" applyAlignment="1">
      <alignment horizontal="center" vertical="center"/>
    </xf>
    <xf numFmtId="2" fontId="108" fillId="2" borderId="43" xfId="0" applyNumberFormat="1" applyFont="1" applyFill="1" applyBorder="1" applyAlignment="1">
      <alignment horizontal="center" vertical="center"/>
    </xf>
    <xf numFmtId="2" fontId="108" fillId="2" borderId="44" xfId="0" applyNumberFormat="1" applyFont="1" applyFill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2" fontId="108" fillId="0" borderId="5" xfId="0" applyNumberFormat="1" applyFont="1" applyBorder="1" applyAlignment="1">
      <alignment horizontal="center" vertical="center"/>
    </xf>
    <xf numFmtId="0" fontId="109" fillId="0" borderId="8" xfId="0" applyFont="1" applyBorder="1" applyAlignment="1">
      <alignment horizontal="left" vertical="center"/>
    </xf>
    <xf numFmtId="14" fontId="82" fillId="15" borderId="25" xfId="0" applyNumberFormat="1" applyFont="1" applyFill="1" applyBorder="1" applyAlignment="1">
      <alignment horizontal="center" vertical="center" wrapText="1"/>
    </xf>
    <xf numFmtId="0" fontId="82" fillId="15" borderId="25" xfId="0" applyFont="1" applyFill="1" applyBorder="1" applyAlignment="1">
      <alignment horizontal="center" vertical="center" wrapText="1"/>
    </xf>
    <xf numFmtId="14" fontId="86" fillId="15" borderId="25" xfId="0" applyNumberFormat="1" applyFont="1" applyFill="1" applyBorder="1" applyAlignment="1">
      <alignment horizontal="center" vertical="center" wrapText="1"/>
    </xf>
    <xf numFmtId="14" fontId="5" fillId="15" borderId="25" xfId="0" applyNumberFormat="1" applyFont="1" applyFill="1" applyBorder="1" applyAlignment="1">
      <alignment horizontal="center" vertical="center" wrapText="1"/>
    </xf>
    <xf numFmtId="0" fontId="5" fillId="15" borderId="25" xfId="0" applyFont="1" applyFill="1" applyBorder="1" applyAlignment="1">
      <alignment horizontal="center" vertical="center" wrapText="1"/>
    </xf>
    <xf numFmtId="0" fontId="86" fillId="15" borderId="20" xfId="0" applyFont="1" applyFill="1" applyBorder="1" applyAlignment="1">
      <alignment horizontal="center" vertical="center" wrapText="1"/>
    </xf>
    <xf numFmtId="0" fontId="82" fillId="15" borderId="8" xfId="0" applyFont="1" applyFill="1" applyBorder="1" applyAlignment="1">
      <alignment horizontal="center" vertical="center" wrapText="1"/>
    </xf>
    <xf numFmtId="0" fontId="82" fillId="15" borderId="19" xfId="0" applyFont="1" applyFill="1" applyBorder="1" applyAlignment="1">
      <alignment horizontal="center" vertical="center" wrapText="1"/>
    </xf>
    <xf numFmtId="49" fontId="82" fillId="15" borderId="25" xfId="0" applyNumberFormat="1" applyFont="1" applyFill="1" applyBorder="1" applyAlignment="1">
      <alignment horizontal="center" vertical="center" wrapText="1"/>
    </xf>
    <xf numFmtId="49" fontId="86" fillId="15" borderId="20" xfId="0" applyNumberFormat="1" applyFont="1" applyFill="1" applyBorder="1" applyAlignment="1">
      <alignment horizontal="center" vertical="center" wrapText="1"/>
    </xf>
    <xf numFmtId="17" fontId="82" fillId="15" borderId="20" xfId="0" applyNumberFormat="1" applyFont="1" applyFill="1" applyBorder="1" applyAlignment="1">
      <alignment horizontal="center" vertical="center" wrapText="1"/>
    </xf>
    <xf numFmtId="0" fontId="88" fillId="15" borderId="19" xfId="3" applyFont="1" applyFill="1" applyBorder="1" applyAlignment="1">
      <alignment horizontal="center" vertical="center" wrapText="1"/>
    </xf>
    <xf numFmtId="0" fontId="82" fillId="15" borderId="25" xfId="0" applyFont="1" applyFill="1" applyBorder="1" applyAlignment="1">
      <alignment horizontal="center" vertical="center"/>
    </xf>
    <xf numFmtId="0" fontId="105" fillId="15" borderId="25" xfId="0" applyFont="1" applyFill="1" applyBorder="1" applyAlignment="1">
      <alignment horizontal="center" vertical="center"/>
    </xf>
    <xf numFmtId="0" fontId="5" fillId="15" borderId="25" xfId="0" applyFont="1" applyFill="1" applyBorder="1" applyAlignment="1">
      <alignment horizontal="center" vertical="center"/>
    </xf>
    <xf numFmtId="0" fontId="86" fillId="15" borderId="20" xfId="0" applyFont="1" applyFill="1" applyBorder="1" applyAlignment="1">
      <alignment horizontal="center" vertical="center"/>
    </xf>
    <xf numFmtId="0" fontId="107" fillId="15" borderId="8" xfId="0" applyFont="1" applyFill="1" applyBorder="1" applyAlignment="1">
      <alignment horizontal="center" vertical="center"/>
    </xf>
    <xf numFmtId="164" fontId="105" fillId="15" borderId="19" xfId="0" applyNumberFormat="1" applyFont="1" applyFill="1" applyBorder="1" applyAlignment="1">
      <alignment horizontal="center" vertical="center"/>
    </xf>
    <xf numFmtId="0" fontId="82" fillId="15" borderId="20" xfId="0" applyFont="1" applyFill="1" applyBorder="1" applyAlignment="1">
      <alignment horizontal="center" vertical="center"/>
    </xf>
    <xf numFmtId="0" fontId="107" fillId="15" borderId="19" xfId="0" applyFont="1" applyFill="1" applyBorder="1" applyAlignment="1">
      <alignment horizontal="center" vertical="center"/>
    </xf>
    <xf numFmtId="0" fontId="82" fillId="15" borderId="8" xfId="0" applyFont="1" applyFill="1" applyBorder="1" applyAlignment="1">
      <alignment horizontal="center" vertical="center"/>
    </xf>
    <xf numFmtId="0" fontId="82" fillId="15" borderId="19" xfId="0" applyFont="1" applyFill="1" applyBorder="1" applyAlignment="1">
      <alignment horizontal="center" vertical="center"/>
    </xf>
    <xf numFmtId="0" fontId="106" fillId="15" borderId="19" xfId="0" applyFont="1" applyFill="1" applyBorder="1" applyAlignment="1">
      <alignment horizontal="center" vertical="center"/>
    </xf>
    <xf numFmtId="0" fontId="105" fillId="15" borderId="19" xfId="0" applyFont="1" applyFill="1" applyBorder="1" applyAlignment="1">
      <alignment horizontal="center" vertical="center"/>
    </xf>
    <xf numFmtId="2" fontId="106" fillId="15" borderId="19" xfId="3" applyNumberFormat="1" applyFont="1" applyFill="1" applyBorder="1" applyAlignment="1" applyProtection="1">
      <alignment horizontal="center" vertical="center"/>
      <protection hidden="1"/>
    </xf>
    <xf numFmtId="164" fontId="107" fillId="15" borderId="8" xfId="0" applyNumberFormat="1" applyFont="1" applyFill="1" applyBorder="1" applyAlignment="1">
      <alignment horizontal="center" vertical="center"/>
    </xf>
    <xf numFmtId="0" fontId="86" fillId="18" borderId="8" xfId="0" applyFont="1" applyFill="1" applyBorder="1" applyAlignment="1">
      <alignment horizontal="center" vertical="center" wrapText="1"/>
    </xf>
    <xf numFmtId="0" fontId="86" fillId="18" borderId="19" xfId="0" applyFont="1" applyFill="1" applyBorder="1" applyAlignment="1">
      <alignment horizontal="center" vertical="center" wrapText="1"/>
    </xf>
    <xf numFmtId="0" fontId="86" fillId="18" borderId="20" xfId="0" applyFont="1" applyFill="1" applyBorder="1" applyAlignment="1">
      <alignment horizontal="center" vertical="center" wrapText="1"/>
    </xf>
    <xf numFmtId="0" fontId="88" fillId="15" borderId="19" xfId="2" applyFont="1" applyFill="1" applyBorder="1" applyAlignment="1">
      <alignment horizontal="center" vertical="center" wrapText="1"/>
    </xf>
    <xf numFmtId="0" fontId="88" fillId="15" borderId="20" xfId="2" applyFont="1" applyFill="1" applyBorder="1" applyAlignment="1">
      <alignment horizontal="center" vertical="center" wrapText="1"/>
    </xf>
    <xf numFmtId="0" fontId="88" fillId="15" borderId="8" xfId="2" applyFont="1" applyFill="1" applyBorder="1" applyAlignment="1">
      <alignment horizontal="center" vertical="center" wrapText="1"/>
    </xf>
    <xf numFmtId="49" fontId="82" fillId="15" borderId="26" xfId="0" applyNumberFormat="1" applyFont="1" applyFill="1" applyBorder="1" applyAlignment="1">
      <alignment horizontal="center" vertical="center" wrapText="1"/>
    </xf>
    <xf numFmtId="49" fontId="86" fillId="15" borderId="8" xfId="0" applyNumberFormat="1" applyFont="1" applyFill="1" applyBorder="1" applyAlignment="1">
      <alignment horizontal="center" vertical="center" wrapText="1"/>
    </xf>
    <xf numFmtId="49" fontId="86" fillId="15" borderId="19" xfId="0" applyNumberFormat="1" applyFont="1" applyFill="1" applyBorder="1" applyAlignment="1">
      <alignment horizontal="center" vertical="center" wrapText="1"/>
    </xf>
    <xf numFmtId="49" fontId="86" fillId="15" borderId="5" xfId="0" applyNumberFormat="1" applyFont="1" applyFill="1" applyBorder="1" applyAlignment="1">
      <alignment horizontal="center" vertical="center" wrapText="1"/>
    </xf>
    <xf numFmtId="0" fontId="86" fillId="15" borderId="5" xfId="0" applyFont="1" applyFill="1" applyBorder="1" applyAlignment="1">
      <alignment horizontal="center" vertical="center" wrapText="1"/>
    </xf>
    <xf numFmtId="49" fontId="86" fillId="15" borderId="67" xfId="0" applyNumberFormat="1" applyFont="1" applyFill="1" applyBorder="1" applyAlignment="1">
      <alignment horizontal="center" vertical="center" wrapText="1"/>
    </xf>
    <xf numFmtId="49" fontId="86" fillId="15" borderId="18" xfId="0" applyNumberFormat="1" applyFont="1" applyFill="1" applyBorder="1" applyAlignment="1">
      <alignment horizontal="center" vertical="center" wrapText="1"/>
    </xf>
    <xf numFmtId="49" fontId="86" fillId="15" borderId="21" xfId="0" applyNumberFormat="1" applyFont="1" applyFill="1" applyBorder="1" applyAlignment="1">
      <alignment horizontal="center" vertical="center" wrapText="1"/>
    </xf>
    <xf numFmtId="12" fontId="86" fillId="15" borderId="25" xfId="0" applyNumberFormat="1" applyFont="1" applyFill="1" applyBorder="1" applyAlignment="1">
      <alignment horizontal="center" vertical="center" wrapText="1"/>
    </xf>
    <xf numFmtId="49" fontId="93" fillId="15" borderId="5" xfId="0" applyNumberFormat="1" applyFont="1" applyFill="1" applyBorder="1" applyAlignment="1">
      <alignment horizontal="center" vertical="center"/>
    </xf>
    <xf numFmtId="0" fontId="86" fillId="18" borderId="8" xfId="0" applyFont="1" applyFill="1" applyBorder="1" applyAlignment="1">
      <alignment horizontal="center" vertical="center"/>
    </xf>
    <xf numFmtId="0" fontId="107" fillId="18" borderId="8" xfId="0" applyFont="1" applyFill="1" applyBorder="1" applyAlignment="1">
      <alignment horizontal="center" vertical="center"/>
    </xf>
    <xf numFmtId="0" fontId="107" fillId="18" borderId="19" xfId="0" applyFont="1" applyFill="1" applyBorder="1" applyAlignment="1">
      <alignment horizontal="center" vertical="center"/>
    </xf>
    <xf numFmtId="0" fontId="88" fillId="15" borderId="19" xfId="2" applyFont="1" applyFill="1" applyBorder="1" applyAlignment="1" applyProtection="1">
      <alignment horizontal="center" vertical="center"/>
      <protection hidden="1"/>
    </xf>
    <xf numFmtId="0" fontId="106" fillId="15" borderId="19" xfId="2" applyFont="1" applyFill="1" applyBorder="1" applyAlignment="1" applyProtection="1">
      <alignment horizontal="center" vertical="center"/>
      <protection hidden="1"/>
    </xf>
    <xf numFmtId="164" fontId="86" fillId="15" borderId="20" xfId="0" applyNumberFormat="1" applyFont="1" applyFill="1" applyBorder="1" applyAlignment="1">
      <alignment horizontal="center" vertical="center"/>
    </xf>
    <xf numFmtId="164" fontId="86" fillId="15" borderId="8" xfId="0" applyNumberFormat="1" applyFont="1" applyFill="1" applyBorder="1" applyAlignment="1">
      <alignment horizontal="center" vertical="center"/>
    </xf>
    <xf numFmtId="164" fontId="86" fillId="15" borderId="19" xfId="0" applyNumberFormat="1" applyFont="1" applyFill="1" applyBorder="1" applyAlignment="1">
      <alignment horizontal="center" vertical="center"/>
    </xf>
    <xf numFmtId="164" fontId="107" fillId="15" borderId="19" xfId="0" applyNumberFormat="1" applyFont="1" applyFill="1" applyBorder="1" applyAlignment="1">
      <alignment horizontal="center" vertical="center"/>
    </xf>
    <xf numFmtId="164" fontId="82" fillId="15" borderId="25" xfId="0" applyNumberFormat="1" applyFont="1" applyFill="1" applyBorder="1" applyAlignment="1">
      <alignment horizontal="center" vertical="center"/>
    </xf>
    <xf numFmtId="164" fontId="105" fillId="15" borderId="8" xfId="0" applyNumberFormat="1" applyFont="1" applyFill="1" applyBorder="1" applyAlignment="1">
      <alignment horizontal="center" vertical="center"/>
    </xf>
    <xf numFmtId="164" fontId="86" fillId="15" borderId="5" xfId="0" applyNumberFormat="1" applyFont="1" applyFill="1" applyBorder="1" applyAlignment="1">
      <alignment horizontal="center" vertical="center"/>
    </xf>
    <xf numFmtId="164" fontId="82" fillId="15" borderId="8" xfId="0" applyNumberFormat="1" applyFont="1" applyFill="1" applyBorder="1" applyAlignment="1">
      <alignment horizontal="center" vertical="center"/>
    </xf>
    <xf numFmtId="164" fontId="86" fillId="15" borderId="25" xfId="0" applyNumberFormat="1" applyFont="1" applyFill="1" applyBorder="1" applyAlignment="1">
      <alignment horizontal="center" vertical="center"/>
    </xf>
    <xf numFmtId="164" fontId="107" fillId="15" borderId="5" xfId="0" applyNumberFormat="1" applyFont="1" applyFill="1" applyBorder="1" applyAlignment="1">
      <alignment horizontal="center" vertical="center"/>
    </xf>
    <xf numFmtId="164" fontId="106" fillId="15" borderId="5" xfId="0" applyNumberFormat="1" applyFont="1" applyFill="1" applyBorder="1" applyAlignment="1">
      <alignment horizontal="center" vertical="center"/>
    </xf>
    <xf numFmtId="49" fontId="88" fillId="15" borderId="8" xfId="2" applyNumberFormat="1" applyFont="1" applyFill="1" applyBorder="1" applyAlignment="1">
      <alignment horizontal="center" vertical="center" wrapText="1"/>
    </xf>
    <xf numFmtId="49" fontId="88" fillId="15" borderId="19" xfId="2" applyNumberFormat="1" applyFont="1" applyFill="1" applyBorder="1" applyAlignment="1">
      <alignment horizontal="center" vertical="center" wrapText="1"/>
    </xf>
    <xf numFmtId="0" fontId="82" fillId="15" borderId="9" xfId="0" applyFont="1" applyFill="1" applyBorder="1" applyAlignment="1">
      <alignment horizontal="center" vertical="center" wrapText="1"/>
    </xf>
    <xf numFmtId="49" fontId="82" fillId="15" borderId="20" xfId="0" applyNumberFormat="1" applyFont="1" applyFill="1" applyBorder="1" applyAlignment="1">
      <alignment horizontal="center" vertical="center"/>
    </xf>
    <xf numFmtId="17" fontId="82" fillId="15" borderId="8" xfId="0" applyNumberFormat="1" applyFont="1" applyFill="1" applyBorder="1" applyAlignment="1">
      <alignment horizontal="center" vertical="center" wrapText="1"/>
    </xf>
    <xf numFmtId="0" fontId="88" fillId="15" borderId="20" xfId="3" applyFont="1" applyFill="1" applyBorder="1" applyAlignment="1">
      <alignment horizontal="center" vertical="center" wrapText="1"/>
    </xf>
    <xf numFmtId="0" fontId="82" fillId="15" borderId="5" xfId="0" applyFont="1" applyFill="1" applyBorder="1" applyAlignment="1">
      <alignment horizontal="center" vertical="center" wrapText="1"/>
    </xf>
    <xf numFmtId="0" fontId="86" fillId="15" borderId="67" xfId="0" applyFont="1" applyFill="1" applyBorder="1" applyAlignment="1">
      <alignment horizontal="center" vertical="center" wrapText="1"/>
    </xf>
    <xf numFmtId="0" fontId="86" fillId="15" borderId="21" xfId="0" applyFont="1" applyFill="1" applyBorder="1" applyAlignment="1">
      <alignment horizontal="center" vertical="center" wrapText="1"/>
    </xf>
    <xf numFmtId="0" fontId="86" fillId="15" borderId="18" xfId="0" applyFont="1" applyFill="1" applyBorder="1" applyAlignment="1">
      <alignment horizontal="center" vertical="center" wrapText="1"/>
    </xf>
    <xf numFmtId="49" fontId="86" fillId="18" borderId="8" xfId="0" applyNumberFormat="1" applyFont="1" applyFill="1" applyBorder="1" applyAlignment="1">
      <alignment horizontal="center" vertical="center" wrapText="1"/>
    </xf>
    <xf numFmtId="0" fontId="86" fillId="15" borderId="25" xfId="0" applyFont="1" applyFill="1" applyBorder="1"/>
    <xf numFmtId="0" fontId="86" fillId="15" borderId="26" xfId="0" applyFont="1" applyFill="1" applyBorder="1" applyAlignment="1">
      <alignment horizontal="center" vertical="center"/>
    </xf>
    <xf numFmtId="0" fontId="5" fillId="15" borderId="25" xfId="0" applyFont="1" applyFill="1" applyBorder="1"/>
    <xf numFmtId="2" fontId="105" fillId="15" borderId="25" xfId="0" applyNumberFormat="1" applyFont="1" applyFill="1" applyBorder="1" applyAlignment="1">
      <alignment horizontal="center" vertical="center" wrapText="1"/>
    </xf>
    <xf numFmtId="2" fontId="106" fillId="15" borderId="25" xfId="0" applyNumberFormat="1" applyFont="1" applyFill="1" applyBorder="1" applyAlignment="1">
      <alignment horizontal="center" vertical="center" wrapText="1"/>
    </xf>
    <xf numFmtId="2" fontId="86" fillId="15" borderId="25" xfId="0" applyNumberFormat="1" applyFont="1" applyFill="1" applyBorder="1" applyAlignment="1">
      <alignment horizontal="center" vertical="center" wrapText="1"/>
    </xf>
    <xf numFmtId="0" fontId="106" fillId="15" borderId="8" xfId="0" applyFont="1" applyFill="1" applyBorder="1" applyAlignment="1">
      <alignment horizontal="center" vertical="center"/>
    </xf>
    <xf numFmtId="2" fontId="106" fillId="15" borderId="8" xfId="0" applyNumberFormat="1" applyFont="1" applyFill="1" applyBorder="1" applyAlignment="1">
      <alignment horizontal="center" vertical="center" wrapText="1"/>
    </xf>
    <xf numFmtId="2" fontId="86" fillId="15" borderId="8" xfId="0" applyNumberFormat="1" applyFont="1" applyFill="1" applyBorder="1" applyAlignment="1">
      <alignment horizontal="center" vertical="center"/>
    </xf>
    <xf numFmtId="2" fontId="86" fillId="15" borderId="19" xfId="0" applyNumberFormat="1" applyFont="1" applyFill="1" applyBorder="1" applyAlignment="1">
      <alignment horizontal="center" vertical="center"/>
    </xf>
    <xf numFmtId="0" fontId="106" fillId="18" borderId="8" xfId="0" applyFont="1" applyFill="1" applyBorder="1" applyAlignment="1">
      <alignment horizontal="center" vertical="center"/>
    </xf>
    <xf numFmtId="0" fontId="106" fillId="18" borderId="19" xfId="0" applyFont="1" applyFill="1" applyBorder="1" applyAlignment="1">
      <alignment horizontal="center" vertical="center"/>
    </xf>
    <xf numFmtId="0" fontId="86" fillId="18" borderId="19" xfId="0" applyFont="1" applyFill="1" applyBorder="1" applyAlignment="1">
      <alignment horizontal="center" vertical="center"/>
    </xf>
    <xf numFmtId="0" fontId="106" fillId="15" borderId="9" xfId="0" applyFont="1" applyFill="1" applyBorder="1" applyAlignment="1">
      <alignment horizontal="center" vertical="center"/>
    </xf>
    <xf numFmtId="0" fontId="103" fillId="15" borderId="20" xfId="0" applyFont="1" applyFill="1" applyBorder="1" applyAlignment="1">
      <alignment horizontal="center" vertical="center"/>
    </xf>
    <xf numFmtId="0" fontId="103" fillId="15" borderId="8" xfId="0" applyFont="1" applyFill="1" applyBorder="1" applyAlignment="1">
      <alignment horizontal="center" vertical="center"/>
    </xf>
    <xf numFmtId="0" fontId="103" fillId="15" borderId="19" xfId="0" applyFont="1" applyFill="1" applyBorder="1" applyAlignment="1">
      <alignment horizontal="center" vertical="center"/>
    </xf>
    <xf numFmtId="0" fontId="105" fillId="15" borderId="8" xfId="0" applyFont="1" applyFill="1" applyBorder="1" applyAlignment="1">
      <alignment horizontal="center" vertical="center"/>
    </xf>
    <xf numFmtId="0" fontId="88" fillId="15" borderId="20" xfId="3" applyFont="1" applyFill="1" applyBorder="1" applyAlignment="1" applyProtection="1">
      <alignment horizontal="center" vertical="center"/>
      <protection hidden="1"/>
    </xf>
    <xf numFmtId="0" fontId="88" fillId="15" borderId="19" xfId="3" applyFont="1" applyFill="1" applyBorder="1" applyAlignment="1" applyProtection="1">
      <alignment horizontal="center" vertical="center"/>
      <protection hidden="1"/>
    </xf>
    <xf numFmtId="0" fontId="88" fillId="15" borderId="20" xfId="2" applyFont="1" applyFill="1" applyBorder="1" applyAlignment="1" applyProtection="1">
      <alignment horizontal="center" vertical="center"/>
      <protection hidden="1"/>
    </xf>
    <xf numFmtId="0" fontId="88" fillId="15" borderId="8" xfId="2" applyFont="1" applyFill="1" applyBorder="1" applyAlignment="1" applyProtection="1">
      <alignment horizontal="center" vertical="center"/>
      <protection hidden="1"/>
    </xf>
    <xf numFmtId="2" fontId="88" fillId="15" borderId="20" xfId="2" applyNumberFormat="1" applyFont="1" applyFill="1" applyBorder="1" applyAlignment="1" applyProtection="1">
      <alignment horizontal="center" vertical="center"/>
      <protection hidden="1"/>
    </xf>
    <xf numFmtId="2" fontId="88" fillId="15" borderId="8" xfId="2" applyNumberFormat="1" applyFont="1" applyFill="1" applyBorder="1" applyAlignment="1" applyProtection="1">
      <alignment horizontal="center" vertical="center"/>
      <protection hidden="1"/>
    </xf>
    <xf numFmtId="0" fontId="82" fillId="15" borderId="8" xfId="2" applyFont="1" applyFill="1" applyBorder="1" applyAlignment="1" applyProtection="1">
      <alignment horizontal="center" vertical="center"/>
      <protection hidden="1"/>
    </xf>
    <xf numFmtId="0" fontId="106" fillId="15" borderId="20" xfId="0" applyFont="1" applyFill="1" applyBorder="1" applyAlignment="1">
      <alignment horizontal="center" vertical="center"/>
    </xf>
    <xf numFmtId="0" fontId="82" fillId="15" borderId="5" xfId="0" applyFont="1" applyFill="1" applyBorder="1" applyAlignment="1">
      <alignment horizontal="center" vertical="center"/>
    </xf>
    <xf numFmtId="0" fontId="103" fillId="15" borderId="25" xfId="0" applyFont="1" applyFill="1" applyBorder="1" applyAlignment="1">
      <alignment horizontal="center" vertical="center"/>
    </xf>
    <xf numFmtId="2" fontId="82" fillId="15" borderId="8" xfId="0" applyNumberFormat="1" applyFont="1" applyFill="1" applyBorder="1" applyAlignment="1">
      <alignment horizontal="center" vertical="center"/>
    </xf>
    <xf numFmtId="0" fontId="106" fillId="15" borderId="8" xfId="2" applyFont="1" applyFill="1" applyBorder="1" applyAlignment="1" applyProtection="1">
      <alignment horizontal="center" vertical="center"/>
      <protection hidden="1"/>
    </xf>
    <xf numFmtId="164" fontId="103" fillId="15" borderId="25" xfId="0" applyNumberFormat="1" applyFont="1" applyFill="1" applyBorder="1" applyAlignment="1">
      <alignment horizontal="center" vertical="center"/>
    </xf>
    <xf numFmtId="0" fontId="106" fillId="15" borderId="8" xfId="0" applyFont="1" applyFill="1" applyBorder="1" applyAlignment="1">
      <alignment horizontal="center" vertical="center" wrapText="1"/>
    </xf>
    <xf numFmtId="0" fontId="105" fillId="15" borderId="19" xfId="0" applyFont="1" applyFill="1" applyBorder="1" applyAlignment="1">
      <alignment horizontal="center" vertical="center" wrapText="1"/>
    </xf>
    <xf numFmtId="0" fontId="105" fillId="15" borderId="8" xfId="0" applyFont="1" applyFill="1" applyBorder="1" applyAlignment="1">
      <alignment horizontal="center" vertical="center" wrapText="1"/>
    </xf>
    <xf numFmtId="0" fontId="106" fillId="15" borderId="19" xfId="0" applyFont="1" applyFill="1" applyBorder="1" applyAlignment="1">
      <alignment horizontal="center" vertical="center" wrapText="1"/>
    </xf>
    <xf numFmtId="164" fontId="82" fillId="15" borderId="19" xfId="0" applyNumberFormat="1" applyFont="1" applyFill="1" applyBorder="1" applyAlignment="1">
      <alignment horizontal="center" vertical="center"/>
    </xf>
    <xf numFmtId="0" fontId="5" fillId="19" borderId="25" xfId="0" applyFont="1" applyFill="1" applyBorder="1" applyAlignment="1">
      <alignment horizontal="center" vertical="center" wrapText="1"/>
    </xf>
    <xf numFmtId="0" fontId="5" fillId="18" borderId="25" xfId="0" applyFont="1" applyFill="1" applyBorder="1" applyAlignment="1">
      <alignment horizontal="center" vertical="center" wrapText="1"/>
    </xf>
    <xf numFmtId="0" fontId="5" fillId="19" borderId="26" xfId="0" applyFont="1" applyFill="1" applyBorder="1" applyAlignment="1">
      <alignment horizontal="center" vertical="center" wrapText="1"/>
    </xf>
    <xf numFmtId="0" fontId="5" fillId="19" borderId="8" xfId="0" applyFont="1" applyFill="1" applyBorder="1" applyAlignment="1">
      <alignment horizontal="center" vertical="center" wrapText="1"/>
    </xf>
    <xf numFmtId="0" fontId="0" fillId="15" borderId="20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19" xfId="0" applyFill="1" applyBorder="1" applyAlignment="1">
      <alignment horizontal="center" vertical="center"/>
    </xf>
    <xf numFmtId="0" fontId="5" fillId="15" borderId="56" xfId="0" applyFont="1" applyFill="1" applyBorder="1" applyAlignment="1">
      <alignment horizontal="center" vertical="center"/>
    </xf>
    <xf numFmtId="0" fontId="5" fillId="15" borderId="19" xfId="0" applyFont="1" applyFill="1" applyBorder="1" applyAlignment="1">
      <alignment horizontal="center" vertical="center"/>
    </xf>
    <xf numFmtId="0" fontId="5" fillId="15" borderId="0" xfId="0" applyFont="1" applyFill="1" applyAlignment="1">
      <alignment horizontal="center" vertical="center" wrapText="1"/>
    </xf>
    <xf numFmtId="2" fontId="5" fillId="15" borderId="56" xfId="0" applyNumberFormat="1" applyFont="1" applyFill="1" applyBorder="1" applyAlignment="1">
      <alignment horizontal="center" vertical="center"/>
    </xf>
    <xf numFmtId="2" fontId="5" fillId="15" borderId="25" xfId="0" applyNumberFormat="1" applyFont="1" applyFill="1" applyBorder="1" applyAlignment="1">
      <alignment horizontal="center" vertical="center"/>
    </xf>
    <xf numFmtId="2" fontId="5" fillId="15" borderId="19" xfId="0" applyNumberFormat="1" applyFont="1" applyFill="1" applyBorder="1" applyAlignment="1">
      <alignment horizontal="center" vertical="center"/>
    </xf>
    <xf numFmtId="2" fontId="5" fillId="15" borderId="0" xfId="0" applyNumberFormat="1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5" fillId="15" borderId="77" xfId="0" applyFont="1" applyFill="1" applyBorder="1" applyAlignment="1">
      <alignment horizontal="center" vertical="center"/>
    </xf>
    <xf numFmtId="2" fontId="5" fillId="15" borderId="77" xfId="0" applyNumberFormat="1" applyFont="1" applyFill="1" applyBorder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5" borderId="25" xfId="0" applyFill="1" applyBorder="1" applyAlignment="1">
      <alignment horizontal="center" vertical="center"/>
    </xf>
    <xf numFmtId="0" fontId="0" fillId="15" borderId="81" xfId="0" applyFill="1" applyBorder="1" applyAlignment="1">
      <alignment horizontal="center" vertical="center"/>
    </xf>
    <xf numFmtId="0" fontId="0" fillId="15" borderId="77" xfId="0" applyFill="1" applyBorder="1" applyAlignment="1">
      <alignment horizontal="center" vertical="center"/>
    </xf>
    <xf numFmtId="0" fontId="0" fillId="15" borderId="67" xfId="0" applyFill="1" applyBorder="1" applyAlignment="1">
      <alignment horizontal="center" vertical="center"/>
    </xf>
    <xf numFmtId="0" fontId="0" fillId="15" borderId="42" xfId="0" applyFill="1" applyBorder="1" applyAlignment="1">
      <alignment horizontal="center" vertical="center"/>
    </xf>
    <xf numFmtId="0" fontId="0" fillId="15" borderId="26" xfId="0" applyFill="1" applyBorder="1" applyAlignment="1">
      <alignment horizontal="center" vertical="center"/>
    </xf>
    <xf numFmtId="0" fontId="0" fillId="15" borderId="49" xfId="0" applyFill="1" applyBorder="1" applyAlignment="1">
      <alignment horizontal="center" vertical="center"/>
    </xf>
    <xf numFmtId="0" fontId="0" fillId="15" borderId="18" xfId="0" applyFill="1" applyBorder="1" applyAlignment="1">
      <alignment horizontal="center" vertical="center"/>
    </xf>
    <xf numFmtId="0" fontId="0" fillId="15" borderId="44" xfId="0" applyFill="1" applyBorder="1" applyAlignment="1">
      <alignment horizontal="center" vertical="center"/>
    </xf>
    <xf numFmtId="0" fontId="0" fillId="15" borderId="79" xfId="0" applyFill="1" applyBorder="1" applyAlignment="1">
      <alignment horizontal="center" vertical="center"/>
    </xf>
    <xf numFmtId="0" fontId="0" fillId="15" borderId="41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21" xfId="0" applyFill="1" applyBorder="1" applyAlignment="1">
      <alignment horizontal="center" vertical="center"/>
    </xf>
    <xf numFmtId="0" fontId="0" fillId="15" borderId="17" xfId="0" applyFill="1" applyBorder="1" applyAlignment="1">
      <alignment horizontal="center" vertical="center"/>
    </xf>
    <xf numFmtId="0" fontId="73" fillId="15" borderId="19" xfId="0" applyFont="1" applyFill="1" applyBorder="1" applyAlignment="1">
      <alignment horizontal="center" vertical="center"/>
    </xf>
    <xf numFmtId="0" fontId="5" fillId="20" borderId="31" xfId="0" applyFont="1" applyFill="1" applyBorder="1" applyAlignment="1">
      <alignment horizontal="left" vertical="center"/>
    </xf>
    <xf numFmtId="0" fontId="5" fillId="15" borderId="43" xfId="0" applyFont="1" applyFill="1" applyBorder="1" applyAlignment="1">
      <alignment horizontal="left" vertical="center"/>
    </xf>
    <xf numFmtId="0" fontId="5" fillId="15" borderId="62" xfId="0" applyFont="1" applyFill="1" applyBorder="1" applyAlignment="1">
      <alignment horizontal="left" vertical="center"/>
    </xf>
    <xf numFmtId="2" fontId="14" fillId="15" borderId="43" xfId="0" applyNumberFormat="1" applyFont="1" applyFill="1" applyBorder="1" applyAlignment="1">
      <alignment horizontal="center" vertical="center"/>
    </xf>
    <xf numFmtId="0" fontId="14" fillId="20" borderId="31" xfId="0" applyFont="1" applyFill="1" applyBorder="1" applyAlignment="1">
      <alignment horizontal="center" vertical="center"/>
    </xf>
    <xf numFmtId="0" fontId="14" fillId="15" borderId="43" xfId="0" applyFont="1" applyFill="1" applyBorder="1" applyAlignment="1">
      <alignment horizontal="center" vertical="center"/>
    </xf>
    <xf numFmtId="0" fontId="5" fillId="20" borderId="31" xfId="0" applyFont="1" applyFill="1" applyBorder="1" applyAlignment="1">
      <alignment horizontal="center" vertical="center"/>
    </xf>
    <xf numFmtId="0" fontId="5" fillId="15" borderId="43" xfId="0" applyFont="1" applyFill="1" applyBorder="1" applyAlignment="1">
      <alignment horizontal="center" vertical="center"/>
    </xf>
    <xf numFmtId="0" fontId="5" fillId="15" borderId="62" xfId="0" applyFont="1" applyFill="1" applyBorder="1" applyAlignment="1">
      <alignment horizontal="center" vertical="center"/>
    </xf>
    <xf numFmtId="2" fontId="14" fillId="15" borderId="59" xfId="0" applyNumberFormat="1" applyFont="1" applyFill="1" applyBorder="1" applyAlignment="1">
      <alignment horizontal="center" vertical="center"/>
    </xf>
    <xf numFmtId="4" fontId="14" fillId="20" borderId="58" xfId="0" applyNumberFormat="1" applyFont="1" applyFill="1" applyBorder="1" applyAlignment="1">
      <alignment horizontal="center" vertical="center"/>
    </xf>
    <xf numFmtId="4" fontId="14" fillId="15" borderId="59" xfId="0" applyNumberFormat="1" applyFont="1" applyFill="1" applyBorder="1" applyAlignment="1">
      <alignment horizontal="center" vertical="center"/>
    </xf>
    <xf numFmtId="4" fontId="5" fillId="20" borderId="58" xfId="0" applyNumberFormat="1" applyFont="1" applyFill="1" applyBorder="1" applyAlignment="1">
      <alignment horizontal="center" vertical="center"/>
    </xf>
    <xf numFmtId="4" fontId="5" fillId="15" borderId="59" xfId="0" applyNumberFormat="1" applyFont="1" applyFill="1" applyBorder="1" applyAlignment="1">
      <alignment horizontal="center" vertical="center"/>
    </xf>
    <xf numFmtId="4" fontId="5" fillId="15" borderId="60" xfId="0" applyNumberFormat="1" applyFont="1" applyFill="1" applyBorder="1" applyAlignment="1">
      <alignment horizontal="center" vertical="center"/>
    </xf>
    <xf numFmtId="0" fontId="57" fillId="16" borderId="22" xfId="0" applyFont="1" applyFill="1" applyBorder="1" applyAlignment="1">
      <alignment horizontal="center" vertical="center"/>
    </xf>
    <xf numFmtId="0" fontId="57" fillId="16" borderId="23" xfId="0" applyFont="1" applyFill="1" applyBorder="1" applyAlignment="1">
      <alignment horizontal="center" vertical="center"/>
    </xf>
    <xf numFmtId="49" fontId="57" fillId="16" borderId="23" xfId="0" applyNumberFormat="1" applyFont="1" applyFill="1" applyBorder="1" applyAlignment="1">
      <alignment horizontal="center" vertical="center" wrapText="1"/>
    </xf>
    <xf numFmtId="0" fontId="57" fillId="16" borderId="23" xfId="0" applyFont="1" applyFill="1" applyBorder="1" applyAlignment="1">
      <alignment horizontal="center" vertical="center" wrapText="1"/>
    </xf>
    <xf numFmtId="0" fontId="55" fillId="16" borderId="23" xfId="0" applyFont="1" applyFill="1" applyBorder="1" applyAlignment="1">
      <alignment horizontal="center" vertical="center" wrapText="1"/>
    </xf>
    <xf numFmtId="0" fontId="55" fillId="16" borderId="41" xfId="0" applyFont="1" applyFill="1" applyBorder="1" applyAlignment="1">
      <alignment horizontal="center" vertical="top" wrapText="1"/>
    </xf>
    <xf numFmtId="0" fontId="65" fillId="17" borderId="17" xfId="0" applyFont="1" applyFill="1" applyBorder="1" applyAlignment="1">
      <alignment horizontal="center" vertical="center" wrapText="1"/>
    </xf>
    <xf numFmtId="0" fontId="57" fillId="16" borderId="24" xfId="0" applyFont="1" applyFill="1" applyBorder="1" applyAlignment="1">
      <alignment horizontal="center" vertical="center"/>
    </xf>
    <xf numFmtId="2" fontId="86" fillId="15" borderId="27" xfId="0" applyNumberFormat="1" applyFont="1" applyFill="1" applyBorder="1" applyAlignment="1">
      <alignment horizontal="center" vertical="center" wrapText="1"/>
    </xf>
    <xf numFmtId="2" fontId="83" fillId="0" borderId="27" xfId="0" applyNumberFormat="1" applyFont="1" applyBorder="1" applyAlignment="1">
      <alignment horizontal="center" vertical="center" wrapText="1"/>
    </xf>
    <xf numFmtId="0" fontId="110" fillId="0" borderId="28" xfId="0" applyFont="1" applyBorder="1" applyAlignment="1" applyProtection="1">
      <alignment horizontal="center" vertical="center" wrapText="1"/>
      <protection locked="0"/>
    </xf>
    <xf numFmtId="0" fontId="86" fillId="19" borderId="25" xfId="0" applyFont="1" applyFill="1" applyBorder="1" applyAlignment="1">
      <alignment horizontal="center" vertical="center" wrapText="1"/>
    </xf>
    <xf numFmtId="0" fontId="86" fillId="18" borderId="25" xfId="0" applyFont="1" applyFill="1" applyBorder="1" applyAlignment="1">
      <alignment horizontal="center" vertical="center" wrapText="1"/>
    </xf>
    <xf numFmtId="0" fontId="110" fillId="0" borderId="36" xfId="0" applyFont="1" applyBorder="1" applyAlignment="1" applyProtection="1">
      <alignment horizontal="center" vertical="center" wrapText="1"/>
      <protection locked="0"/>
    </xf>
    <xf numFmtId="0" fontId="86" fillId="0" borderId="49" xfId="0" applyFont="1" applyBorder="1" applyAlignment="1">
      <alignment horizontal="center" vertical="center" wrapText="1"/>
    </xf>
    <xf numFmtId="0" fontId="110" fillId="0" borderId="38" xfId="0" applyFont="1" applyBorder="1" applyAlignment="1" applyProtection="1">
      <alignment horizontal="center" vertical="center" wrapText="1"/>
      <protection locked="0"/>
    </xf>
    <xf numFmtId="0" fontId="86" fillId="19" borderId="8" xfId="0" applyFont="1" applyFill="1" applyBorder="1" applyAlignment="1">
      <alignment horizontal="center" vertical="center" wrapText="1"/>
    </xf>
    <xf numFmtId="0" fontId="86" fillId="0" borderId="43" xfId="0" applyFont="1" applyBorder="1" applyAlignment="1">
      <alignment horizontal="center" vertical="center" wrapText="1"/>
    </xf>
    <xf numFmtId="0" fontId="86" fillId="0" borderId="26" xfId="0" applyFont="1" applyBorder="1" applyAlignment="1">
      <alignment horizontal="center" vertical="center" wrapText="1"/>
    </xf>
    <xf numFmtId="0" fontId="110" fillId="0" borderId="35" xfId="0" applyFont="1" applyBorder="1" applyAlignment="1" applyProtection="1">
      <alignment horizontal="center" vertical="center" wrapText="1"/>
      <protection locked="0"/>
    </xf>
    <xf numFmtId="0" fontId="90" fillId="21" borderId="45" xfId="0" applyFont="1" applyFill="1" applyBorder="1" applyAlignment="1">
      <alignment horizontal="center" vertical="center"/>
    </xf>
    <xf numFmtId="0" fontId="90" fillId="21" borderId="17" xfId="0" applyFont="1" applyFill="1" applyBorder="1" applyAlignment="1">
      <alignment horizontal="center" vertical="center"/>
    </xf>
    <xf numFmtId="49" fontId="111" fillId="21" borderId="17" xfId="0" applyNumberFormat="1" applyFont="1" applyFill="1" applyBorder="1" applyAlignment="1">
      <alignment horizontal="center" vertical="center" wrapText="1"/>
    </xf>
    <xf numFmtId="0" fontId="111" fillId="21" borderId="17" xfId="0" applyFont="1" applyFill="1" applyBorder="1" applyAlignment="1">
      <alignment horizontal="center" vertical="center"/>
    </xf>
    <xf numFmtId="0" fontId="90" fillId="21" borderId="17" xfId="0" applyFont="1" applyFill="1" applyBorder="1" applyAlignment="1">
      <alignment horizontal="center" vertical="center" wrapText="1"/>
    </xf>
    <xf numFmtId="0" fontId="112" fillId="21" borderId="17" xfId="0" applyFont="1" applyFill="1" applyBorder="1" applyAlignment="1">
      <alignment horizontal="center" vertical="top" wrapText="1"/>
    </xf>
    <xf numFmtId="0" fontId="112" fillId="21" borderId="46" xfId="0" applyFont="1" applyFill="1" applyBorder="1" applyAlignment="1">
      <alignment horizontal="center" vertical="center" wrapText="1"/>
    </xf>
    <xf numFmtId="3" fontId="82" fillId="15" borderId="8" xfId="0" applyNumberFormat="1" applyFont="1" applyFill="1" applyBorder="1" applyAlignment="1">
      <alignment horizontal="center" vertical="center" wrapText="1"/>
    </xf>
    <xf numFmtId="3" fontId="82" fillId="15" borderId="19" xfId="0" applyNumberFormat="1" applyFont="1" applyFill="1" applyBorder="1" applyAlignment="1">
      <alignment horizontal="center" vertical="center" wrapText="1"/>
    </xf>
    <xf numFmtId="2" fontId="82" fillId="15" borderId="19" xfId="0" applyNumberFormat="1" applyFont="1" applyFill="1" applyBorder="1" applyAlignment="1">
      <alignment horizontal="center" vertical="center"/>
    </xf>
    <xf numFmtId="0" fontId="87" fillId="15" borderId="20" xfId="0" applyFont="1" applyFill="1" applyBorder="1" applyAlignment="1">
      <alignment horizontal="center" vertical="center"/>
    </xf>
    <xf numFmtId="0" fontId="87" fillId="0" borderId="20" xfId="0" applyFont="1" applyBorder="1" applyAlignment="1">
      <alignment horizontal="center" vertical="center"/>
    </xf>
    <xf numFmtId="0" fontId="87" fillId="15" borderId="8" xfId="0" applyFont="1" applyFill="1" applyBorder="1" applyAlignment="1">
      <alignment horizontal="center" vertical="center"/>
    </xf>
    <xf numFmtId="0" fontId="87" fillId="0" borderId="8" xfId="0" applyFont="1" applyBorder="1" applyAlignment="1">
      <alignment horizontal="center" vertical="center"/>
    </xf>
    <xf numFmtId="0" fontId="87" fillId="15" borderId="19" xfId="0" applyFont="1" applyFill="1" applyBorder="1" applyAlignment="1">
      <alignment horizontal="center" vertical="center"/>
    </xf>
    <xf numFmtId="0" fontId="87" fillId="0" borderId="19" xfId="0" applyFont="1" applyBorder="1" applyAlignment="1">
      <alignment horizontal="center" vertical="center"/>
    </xf>
    <xf numFmtId="0" fontId="87" fillId="15" borderId="19" xfId="0" applyFont="1" applyFill="1" applyBorder="1"/>
    <xf numFmtId="0" fontId="87" fillId="0" borderId="25" xfId="0" applyFont="1" applyBorder="1" applyAlignment="1">
      <alignment horizontal="center" vertical="center" wrapText="1"/>
    </xf>
    <xf numFmtId="0" fontId="87" fillId="0" borderId="25" xfId="0" applyFont="1" applyBorder="1" applyAlignment="1">
      <alignment horizontal="center" vertical="center"/>
    </xf>
    <xf numFmtId="0" fontId="113" fillId="22" borderId="63" xfId="0" applyFont="1" applyFill="1" applyBorder="1" applyAlignment="1">
      <alignment horizontal="center" vertical="center"/>
    </xf>
    <xf numFmtId="0" fontId="113" fillId="22" borderId="61" xfId="0" applyFont="1" applyFill="1" applyBorder="1" applyAlignment="1">
      <alignment horizontal="center" vertical="center"/>
    </xf>
    <xf numFmtId="0" fontId="113" fillId="22" borderId="23" xfId="0" applyFont="1" applyFill="1" applyBorder="1" applyAlignment="1">
      <alignment horizontal="center" vertical="center" wrapText="1"/>
    </xf>
    <xf numFmtId="0" fontId="113" fillId="22" borderId="24" xfId="0" applyFont="1" applyFill="1" applyBorder="1" applyAlignment="1">
      <alignment horizontal="center" vertical="center" wrapText="1"/>
    </xf>
    <xf numFmtId="0" fontId="74" fillId="11" borderId="25" xfId="0" applyFont="1" applyFill="1" applyBorder="1" applyAlignment="1" applyProtection="1">
      <alignment horizontal="center" vertical="center"/>
      <protection locked="0"/>
    </xf>
    <xf numFmtId="0" fontId="5" fillId="11" borderId="49" xfId="0" applyFont="1" applyFill="1" applyBorder="1" applyAlignment="1">
      <alignment horizontal="center" vertical="center"/>
    </xf>
    <xf numFmtId="0" fontId="93" fillId="15" borderId="21" xfId="0" applyFont="1" applyFill="1" applyBorder="1" applyAlignment="1">
      <alignment horizontal="center" vertical="center"/>
    </xf>
    <xf numFmtId="17" fontId="82" fillId="15" borderId="82" xfId="0" applyNumberFormat="1" applyFont="1" applyFill="1" applyBorder="1" applyAlignment="1">
      <alignment horizontal="center" vertical="center" wrapText="1"/>
    </xf>
    <xf numFmtId="17" fontId="82" fillId="15" borderId="21" xfId="0" applyNumberFormat="1" applyFont="1" applyFill="1" applyBorder="1" applyAlignment="1">
      <alignment horizontal="center" vertical="center" wrapText="1"/>
    </xf>
    <xf numFmtId="2" fontId="106" fillId="0" borderId="5" xfId="0" applyNumberFormat="1" applyFont="1" applyBorder="1" applyAlignment="1">
      <alignment horizontal="center" vertical="center"/>
    </xf>
    <xf numFmtId="164" fontId="106" fillId="15" borderId="8" xfId="0" applyNumberFormat="1" applyFont="1" applyFill="1" applyBorder="1" applyAlignment="1">
      <alignment horizontal="center" vertical="center"/>
    </xf>
    <xf numFmtId="0" fontId="100" fillId="12" borderId="25" xfId="0" applyFont="1" applyFill="1" applyBorder="1"/>
    <xf numFmtId="2" fontId="101" fillId="0" borderId="49" xfId="0" applyNumberFormat="1" applyFont="1" applyBorder="1" applyAlignment="1">
      <alignment horizontal="center" vertical="center"/>
    </xf>
    <xf numFmtId="0" fontId="69" fillId="0" borderId="44" xfId="0" applyFont="1" applyBorder="1"/>
    <xf numFmtId="0" fontId="86" fillId="18" borderId="67" xfId="0" applyFont="1" applyFill="1" applyBorder="1" applyAlignment="1">
      <alignment horizontal="center" vertical="center" wrapText="1"/>
    </xf>
    <xf numFmtId="0" fontId="86" fillId="18" borderId="21" xfId="0" applyFont="1" applyFill="1" applyBorder="1" applyAlignment="1">
      <alignment horizontal="center" vertical="center" wrapText="1"/>
    </xf>
    <xf numFmtId="0" fontId="86" fillId="2" borderId="20" xfId="0" applyFont="1" applyFill="1" applyBorder="1" applyAlignment="1">
      <alignment horizontal="center" vertical="center" wrapText="1"/>
    </xf>
    <xf numFmtId="49" fontId="82" fillId="2" borderId="20" xfId="0" applyNumberFormat="1" applyFont="1" applyFill="1" applyBorder="1" applyAlignment="1">
      <alignment horizontal="center" vertical="center"/>
    </xf>
    <xf numFmtId="0" fontId="106" fillId="2" borderId="20" xfId="0" applyFont="1" applyFill="1" applyBorder="1" applyAlignment="1">
      <alignment horizontal="center" vertical="center"/>
    </xf>
    <xf numFmtId="0" fontId="106" fillId="18" borderId="20" xfId="0" applyFont="1" applyFill="1" applyBorder="1" applyAlignment="1">
      <alignment horizontal="center" vertical="center"/>
    </xf>
    <xf numFmtId="2" fontId="98" fillId="2" borderId="42" xfId="0" applyNumberFormat="1" applyFont="1" applyFill="1" applyBorder="1" applyAlignment="1">
      <alignment horizontal="center" vertical="center"/>
    </xf>
    <xf numFmtId="49" fontId="29" fillId="0" borderId="28" xfId="0" applyNumberFormat="1" applyFont="1" applyBorder="1"/>
    <xf numFmtId="0" fontId="33" fillId="0" borderId="8" xfId="0" applyFont="1" applyBorder="1" applyAlignment="1" applyProtection="1">
      <alignment vertical="center" wrapText="1"/>
      <protection locked="0" hidden="1"/>
    </xf>
    <xf numFmtId="0" fontId="34" fillId="0" borderId="8" xfId="0" applyFont="1" applyBorder="1" applyProtection="1">
      <protection hidden="1"/>
    </xf>
    <xf numFmtId="0" fontId="34" fillId="0" borderId="41" xfId="0" applyFont="1" applyBorder="1" applyProtection="1">
      <protection hidden="1"/>
    </xf>
    <xf numFmtId="0" fontId="90" fillId="16" borderId="22" xfId="0" applyFont="1" applyFill="1" applyBorder="1" applyAlignment="1" applyProtection="1">
      <alignment horizontal="center" vertical="center"/>
      <protection hidden="1"/>
    </xf>
    <xf numFmtId="0" fontId="11" fillId="11" borderId="45" xfId="0" applyFont="1" applyFill="1" applyBorder="1" applyAlignment="1" applyProtection="1">
      <alignment vertical="center"/>
      <protection hidden="1"/>
    </xf>
    <xf numFmtId="0" fontId="14" fillId="0" borderId="36" xfId="0" applyFont="1" applyBorder="1" applyAlignment="1" applyProtection="1">
      <alignment horizontal="center"/>
      <protection hidden="1"/>
    </xf>
    <xf numFmtId="0" fontId="14" fillId="0" borderId="38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31" fillId="0" borderId="28" xfId="2" applyFont="1" applyBorder="1" applyAlignment="1" applyProtection="1">
      <alignment horizontal="center"/>
      <protection hidden="1"/>
    </xf>
    <xf numFmtId="0" fontId="14" fillId="0" borderId="28" xfId="0" applyFont="1" applyBorder="1" applyAlignment="1" applyProtection="1">
      <alignment horizontal="center"/>
      <protection hidden="1"/>
    </xf>
    <xf numFmtId="0" fontId="31" fillId="0" borderId="28" xfId="3" applyFont="1" applyBorder="1" applyAlignment="1" applyProtection="1">
      <alignment horizontal="center"/>
      <protection hidden="1"/>
    </xf>
    <xf numFmtId="0" fontId="5" fillId="0" borderId="36" xfId="0" applyFont="1" applyBorder="1" applyProtection="1">
      <protection hidden="1"/>
    </xf>
    <xf numFmtId="0" fontId="5" fillId="0" borderId="38" xfId="0" applyFont="1" applyBorder="1" applyProtection="1">
      <protection hidden="1"/>
    </xf>
    <xf numFmtId="0" fontId="0" fillId="0" borderId="35" xfId="0" applyBorder="1" applyProtection="1">
      <protection hidden="1"/>
    </xf>
    <xf numFmtId="0" fontId="2" fillId="0" borderId="35" xfId="0" applyFont="1" applyBorder="1" applyProtection="1">
      <protection hidden="1"/>
    </xf>
    <xf numFmtId="0" fontId="0" fillId="0" borderId="36" xfId="0" applyBorder="1" applyProtection="1">
      <protection hidden="1"/>
    </xf>
    <xf numFmtId="0" fontId="0" fillId="0" borderId="38" xfId="0" applyBorder="1" applyProtection="1">
      <protection hidden="1"/>
    </xf>
    <xf numFmtId="0" fontId="17" fillId="11" borderId="57" xfId="0" applyFont="1" applyFill="1" applyBorder="1" applyAlignment="1" applyProtection="1">
      <alignment horizontal="left" vertical="center"/>
      <protection hidden="1"/>
    </xf>
    <xf numFmtId="0" fontId="5" fillId="0" borderId="35" xfId="0" applyFont="1" applyBorder="1" applyProtection="1">
      <protection hidden="1"/>
    </xf>
    <xf numFmtId="0" fontId="30" fillId="0" borderId="28" xfId="2" applyFont="1" applyBorder="1" applyProtection="1">
      <protection hidden="1"/>
    </xf>
    <xf numFmtId="0" fontId="30" fillId="0" borderId="36" xfId="2" applyFont="1" applyBorder="1" applyProtection="1">
      <protection hidden="1"/>
    </xf>
    <xf numFmtId="0" fontId="5" fillId="0" borderId="28" xfId="0" applyFont="1" applyBorder="1" applyProtection="1">
      <protection hidden="1"/>
    </xf>
    <xf numFmtId="0" fontId="0" fillId="0" borderId="0" xfId="0" applyProtection="1">
      <protection hidden="1"/>
    </xf>
    <xf numFmtId="0" fontId="5" fillId="0" borderId="68" xfId="0" applyFont="1" applyBorder="1" applyProtection="1">
      <protection hidden="1"/>
    </xf>
    <xf numFmtId="0" fontId="11" fillId="11" borderId="57" xfId="0" applyFont="1" applyFill="1" applyBorder="1" applyAlignment="1" applyProtection="1">
      <alignment horizontal="left" vertical="center"/>
      <protection hidden="1"/>
    </xf>
    <xf numFmtId="0" fontId="31" fillId="0" borderId="38" xfId="2" applyFont="1" applyBorder="1" applyAlignment="1" applyProtection="1">
      <alignment horizontal="center"/>
      <protection hidden="1"/>
    </xf>
    <xf numFmtId="0" fontId="31" fillId="0" borderId="35" xfId="2" applyFont="1" applyBorder="1" applyAlignment="1" applyProtection="1">
      <alignment horizontal="center"/>
      <protection hidden="1"/>
    </xf>
    <xf numFmtId="0" fontId="14" fillId="0" borderId="21" xfId="0" applyFont="1" applyBorder="1" applyAlignment="1" applyProtection="1">
      <alignment horizontal="center"/>
      <protection hidden="1"/>
    </xf>
    <xf numFmtId="0" fontId="11" fillId="11" borderId="30" xfId="0" applyFont="1" applyFill="1" applyBorder="1" applyAlignment="1" applyProtection="1">
      <alignment horizontal="left" vertical="center"/>
      <protection hidden="1"/>
    </xf>
    <xf numFmtId="0" fontId="5" fillId="0" borderId="36" xfId="0" applyFont="1" applyBorder="1" applyAlignment="1" applyProtection="1">
      <alignment horizontal="center" vertical="center" wrapText="1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5" xfId="0" applyFont="1" applyBorder="1" applyAlignment="1" applyProtection="1">
      <alignment horizontal="center" vertical="center" wrapText="1"/>
      <protection hidden="1"/>
    </xf>
    <xf numFmtId="0" fontId="5" fillId="0" borderId="28" xfId="0" applyFont="1" applyBorder="1" applyAlignment="1" applyProtection="1">
      <alignment horizontal="center" vertical="center" wrapText="1"/>
      <protection hidden="1"/>
    </xf>
    <xf numFmtId="0" fontId="30" fillId="0" borderId="36" xfId="3" applyFont="1" applyBorder="1" applyAlignment="1" applyProtection="1">
      <alignment horizontal="center" vertical="center" wrapText="1"/>
      <protection hidden="1"/>
    </xf>
    <xf numFmtId="0" fontId="30" fillId="0" borderId="35" xfId="3" applyFont="1" applyBorder="1" applyAlignment="1" applyProtection="1">
      <alignment horizontal="center" vertical="center" wrapText="1"/>
      <protection hidden="1"/>
    </xf>
    <xf numFmtId="0" fontId="21" fillId="2" borderId="40" xfId="0" applyFont="1" applyFill="1" applyBorder="1" applyAlignment="1" applyProtection="1">
      <alignment horizontal="left" vertical="center"/>
      <protection hidden="1"/>
    </xf>
    <xf numFmtId="0" fontId="5" fillId="0" borderId="68" xfId="0" applyFont="1" applyBorder="1" applyAlignment="1" applyProtection="1">
      <alignment horizontal="center" vertical="center" wrapText="1"/>
      <protection hidden="1"/>
    </xf>
    <xf numFmtId="0" fontId="11" fillId="0" borderId="38" xfId="0" applyFont="1" applyBorder="1" applyAlignment="1" applyProtection="1">
      <alignment horizontal="left" vertical="center"/>
      <protection hidden="1"/>
    </xf>
    <xf numFmtId="0" fontId="11" fillId="11" borderId="28" xfId="0" applyFont="1" applyFill="1" applyBorder="1" applyAlignment="1" applyProtection="1">
      <alignment horizontal="left" vertical="center"/>
      <protection hidden="1"/>
    </xf>
    <xf numFmtId="0" fontId="5" fillId="0" borderId="28" xfId="0" applyFont="1" applyBorder="1" applyAlignment="1" applyProtection="1">
      <alignment horizontal="center"/>
      <protection hidden="1"/>
    </xf>
    <xf numFmtId="0" fontId="5" fillId="0" borderId="36" xfId="0" applyFont="1" applyBorder="1" applyAlignment="1" applyProtection="1">
      <alignment horizontal="center"/>
      <protection hidden="1"/>
    </xf>
    <xf numFmtId="0" fontId="5" fillId="0" borderId="38" xfId="0" applyFont="1" applyBorder="1" applyAlignment="1" applyProtection="1">
      <alignment horizontal="center"/>
      <protection hidden="1"/>
    </xf>
    <xf numFmtId="0" fontId="5" fillId="0" borderId="35" xfId="0" applyFont="1" applyBorder="1" applyAlignment="1" applyProtection="1">
      <alignment horizontal="center"/>
      <protection hidden="1"/>
    </xf>
    <xf numFmtId="0" fontId="30" fillId="0" borderId="35" xfId="3" applyFont="1" applyBorder="1" applyAlignment="1" applyProtection="1">
      <alignment horizontal="center"/>
      <protection hidden="1"/>
    </xf>
    <xf numFmtId="0" fontId="69" fillId="12" borderId="28" xfId="0" applyFont="1" applyFill="1" applyBorder="1" applyProtection="1">
      <protection hidden="1"/>
    </xf>
    <xf numFmtId="0" fontId="23" fillId="0" borderId="28" xfId="0" applyFont="1" applyBorder="1" applyProtection="1">
      <protection hidden="1"/>
    </xf>
    <xf numFmtId="0" fontId="23" fillId="0" borderId="43" xfId="0" applyFont="1" applyBorder="1" applyProtection="1">
      <protection hidden="1"/>
    </xf>
    <xf numFmtId="0" fontId="4" fillId="0" borderId="43" xfId="0" applyFont="1" applyBorder="1" applyProtection="1">
      <protection hidden="1"/>
    </xf>
    <xf numFmtId="0" fontId="69" fillId="0" borderId="42" xfId="0" applyFont="1" applyBorder="1" applyProtection="1">
      <protection hidden="1"/>
    </xf>
    <xf numFmtId="0" fontId="4" fillId="0" borderId="42" xfId="0" applyFont="1" applyBorder="1" applyProtection="1">
      <protection hidden="1"/>
    </xf>
    <xf numFmtId="0" fontId="4" fillId="0" borderId="49" xfId="0" applyFont="1" applyBorder="1" applyProtection="1">
      <protection hidden="1"/>
    </xf>
    <xf numFmtId="0" fontId="4" fillId="0" borderId="26" xfId="0" applyFont="1" applyBorder="1" applyProtection="1">
      <protection hidden="1"/>
    </xf>
    <xf numFmtId="0" fontId="4" fillId="0" borderId="28" xfId="0" applyFont="1" applyBorder="1" applyProtection="1">
      <protection hidden="1"/>
    </xf>
    <xf numFmtId="0" fontId="69" fillId="12" borderId="26" xfId="0" applyFont="1" applyFill="1" applyBorder="1" applyProtection="1">
      <protection hidden="1"/>
    </xf>
    <xf numFmtId="0" fontId="5" fillId="0" borderId="26" xfId="0" applyFont="1" applyBorder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29" fillId="14" borderId="13" xfId="0" applyFont="1" applyFill="1" applyBorder="1" applyAlignment="1">
      <alignment horizontal="center" vertical="center"/>
    </xf>
    <xf numFmtId="0" fontId="29" fillId="0" borderId="31" xfId="0" applyFont="1" applyBorder="1" applyAlignment="1">
      <alignment horizontal="left" vertical="center"/>
    </xf>
    <xf numFmtId="0" fontId="29" fillId="0" borderId="83" xfId="0" applyFont="1" applyBorder="1" applyAlignment="1">
      <alignment horizontal="left" vertical="center"/>
    </xf>
    <xf numFmtId="0" fontId="29" fillId="0" borderId="31" xfId="0" applyFont="1" applyBorder="1" applyAlignment="1">
      <alignment horizontal="center" vertical="center" wrapText="1"/>
    </xf>
    <xf numFmtId="17" fontId="29" fillId="0" borderId="31" xfId="0" applyNumberFormat="1" applyFont="1" applyBorder="1" applyAlignment="1">
      <alignment horizontal="center" vertical="center" wrapText="1"/>
    </xf>
    <xf numFmtId="49" fontId="29" fillId="0" borderId="31" xfId="0" applyNumberFormat="1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/>
    </xf>
    <xf numFmtId="0" fontId="29" fillId="0" borderId="84" xfId="0" applyFont="1" applyBorder="1" applyAlignment="1">
      <alignment horizontal="center" vertical="center"/>
    </xf>
    <xf numFmtId="0" fontId="29" fillId="0" borderId="37" xfId="0" applyFont="1" applyBorder="1" applyAlignment="1">
      <alignment horizontal="left" vertical="center"/>
    </xf>
    <xf numFmtId="0" fontId="29" fillId="0" borderId="37" xfId="0" applyFont="1" applyBorder="1" applyAlignment="1">
      <alignment horizontal="center" vertical="center" wrapText="1"/>
    </xf>
    <xf numFmtId="49" fontId="29" fillId="0" borderId="37" xfId="0" applyNumberFormat="1" applyFont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center" vertical="center"/>
    </xf>
    <xf numFmtId="49" fontId="30" fillId="0" borderId="18" xfId="0" applyNumberFormat="1" applyFont="1" applyBorder="1" applyAlignment="1">
      <alignment horizontal="left" vertical="center"/>
    </xf>
    <xf numFmtId="49" fontId="30" fillId="0" borderId="85" xfId="0" applyNumberFormat="1" applyFont="1" applyBorder="1" applyAlignment="1">
      <alignment horizontal="left" vertical="center"/>
    </xf>
    <xf numFmtId="0" fontId="31" fillId="0" borderId="38" xfId="0" applyFont="1" applyBorder="1" applyAlignment="1">
      <alignment horizontal="left" vertical="top"/>
    </xf>
    <xf numFmtId="0" fontId="31" fillId="0" borderId="71" xfId="0" applyFont="1" applyBorder="1" applyAlignment="1">
      <alignment horizontal="left" vertical="top"/>
    </xf>
    <xf numFmtId="0" fontId="31" fillId="0" borderId="28" xfId="0" applyFont="1" applyBorder="1" applyAlignment="1">
      <alignment horizontal="center" vertical="center"/>
    </xf>
    <xf numFmtId="0" fontId="31" fillId="0" borderId="36" xfId="0" applyFont="1" applyBorder="1" applyAlignment="1">
      <alignment horizontal="left" vertical="top"/>
    </xf>
    <xf numFmtId="0" fontId="31" fillId="0" borderId="28" xfId="0" applyFont="1" applyBorder="1" applyAlignment="1">
      <alignment horizontal="left" vertical="top"/>
    </xf>
    <xf numFmtId="0" fontId="31" fillId="0" borderId="35" xfId="0" applyFont="1" applyBorder="1" applyAlignment="1">
      <alignment horizontal="left" vertical="top"/>
    </xf>
    <xf numFmtId="0" fontId="31" fillId="0" borderId="57" xfId="0" applyFont="1" applyBorder="1" applyAlignment="1">
      <alignment horizontal="left" vertical="center"/>
    </xf>
    <xf numFmtId="0" fontId="31" fillId="0" borderId="68" xfId="0" applyFont="1" applyBorder="1" applyAlignment="1">
      <alignment horizontal="left" vertical="top"/>
    </xf>
    <xf numFmtId="49" fontId="70" fillId="0" borderId="71" xfId="0" applyNumberFormat="1" applyFont="1" applyBorder="1" applyAlignment="1">
      <alignment horizontal="left" vertical="center"/>
    </xf>
    <xf numFmtId="49" fontId="70" fillId="0" borderId="28" xfId="0" applyNumberFormat="1" applyFont="1" applyBorder="1" applyAlignment="1">
      <alignment horizontal="left" vertical="center"/>
    </xf>
    <xf numFmtId="0" fontId="31" fillId="0" borderId="68" xfId="0" applyFont="1" applyBorder="1" applyAlignment="1">
      <alignment horizontal="center" vertical="center" wrapText="1"/>
    </xf>
    <xf numFmtId="49" fontId="30" fillId="0" borderId="44" xfId="0" applyNumberFormat="1" applyFont="1" applyBorder="1" applyAlignment="1">
      <alignment horizontal="left" vertical="center"/>
    </xf>
    <xf numFmtId="49" fontId="30" fillId="0" borderId="72" xfId="0" applyNumberFormat="1" applyFont="1" applyBorder="1" applyAlignment="1">
      <alignment horizontal="left" vertical="center"/>
    </xf>
    <xf numFmtId="49" fontId="30" fillId="0" borderId="28" xfId="0" applyNumberFormat="1" applyFont="1" applyBorder="1" applyAlignment="1">
      <alignment horizontal="left" vertical="center"/>
    </xf>
    <xf numFmtId="49" fontId="30" fillId="0" borderId="73" xfId="0" applyNumberFormat="1" applyFont="1" applyBorder="1" applyAlignment="1">
      <alignment horizontal="left" vertical="center"/>
    </xf>
    <xf numFmtId="0" fontId="29" fillId="0" borderId="86" xfId="0" applyFont="1" applyBorder="1" applyAlignment="1">
      <alignment horizontal="center" vertical="center" wrapText="1"/>
    </xf>
    <xf numFmtId="0" fontId="29" fillId="0" borderId="49" xfId="0" applyFont="1" applyBorder="1" applyAlignment="1">
      <alignment horizontal="center" vertical="center" wrapText="1"/>
    </xf>
    <xf numFmtId="3" fontId="82" fillId="15" borderId="18" xfId="0" applyNumberFormat="1" applyFont="1" applyFill="1" applyBorder="1" applyAlignment="1">
      <alignment horizontal="center" vertical="center" wrapText="1"/>
    </xf>
    <xf numFmtId="3" fontId="29" fillId="23" borderId="28" xfId="0" applyNumberFormat="1" applyFont="1" applyFill="1" applyBorder="1"/>
    <xf numFmtId="0" fontId="29" fillId="23" borderId="28" xfId="0" applyFont="1" applyFill="1" applyBorder="1"/>
    <xf numFmtId="0" fontId="29" fillId="23" borderId="28" xfId="0" applyFont="1" applyFill="1" applyBorder="1" applyAlignment="1">
      <alignment horizontal="left" vertical="center"/>
    </xf>
    <xf numFmtId="0" fontId="29" fillId="23" borderId="28" xfId="0" applyFont="1" applyFill="1" applyBorder="1" applyAlignment="1">
      <alignment horizontal="center" vertical="center"/>
    </xf>
    <xf numFmtId="0" fontId="24" fillId="23" borderId="28" xfId="0" applyFont="1" applyFill="1" applyBorder="1" applyAlignment="1">
      <alignment horizontal="center" vertical="center"/>
    </xf>
    <xf numFmtId="0" fontId="29" fillId="14" borderId="8" xfId="0" applyFont="1" applyFill="1" applyBorder="1"/>
    <xf numFmtId="0" fontId="29" fillId="14" borderId="8" xfId="0" applyFont="1" applyFill="1" applyBorder="1" applyAlignment="1">
      <alignment horizontal="center"/>
    </xf>
    <xf numFmtId="0" fontId="29" fillId="15" borderId="28" xfId="0" applyFont="1" applyFill="1" applyBorder="1" applyAlignment="1">
      <alignment horizontal="left" vertical="center"/>
    </xf>
    <xf numFmtId="0" fontId="29" fillId="15" borderId="28" xfId="0" applyFont="1" applyFill="1" applyBorder="1" applyAlignment="1">
      <alignment horizontal="left" vertical="top"/>
    </xf>
    <xf numFmtId="0" fontId="29" fillId="15" borderId="28" xfId="0" applyFont="1" applyFill="1" applyBorder="1" applyAlignment="1">
      <alignment horizontal="center" vertical="center"/>
    </xf>
    <xf numFmtId="0" fontId="24" fillId="15" borderId="28" xfId="0" applyFont="1" applyFill="1" applyBorder="1" applyAlignment="1">
      <alignment horizontal="center" vertical="center"/>
    </xf>
    <xf numFmtId="0" fontId="29" fillId="15" borderId="28" xfId="0" applyFont="1" applyFill="1" applyBorder="1"/>
    <xf numFmtId="0" fontId="85" fillId="0" borderId="38" xfId="0" applyFont="1" applyBorder="1" applyAlignment="1">
      <alignment horizontal="center" vertical="center" wrapText="1"/>
    </xf>
    <xf numFmtId="0" fontId="29" fillId="14" borderId="83" xfId="0" applyFont="1" applyFill="1" applyBorder="1" applyAlignment="1">
      <alignment horizontal="center" vertical="center"/>
    </xf>
    <xf numFmtId="49" fontId="31" fillId="0" borderId="26" xfId="0" applyNumberFormat="1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left" vertical="center"/>
    </xf>
    <xf numFmtId="0" fontId="29" fillId="14" borderId="25" xfId="0" applyFont="1" applyFill="1" applyBorder="1" applyAlignment="1">
      <alignment horizontal="center" vertical="center"/>
    </xf>
    <xf numFmtId="0" fontId="29" fillId="0" borderId="13" xfId="0" applyFont="1" applyBorder="1" applyAlignment="1">
      <alignment horizontal="left" vertical="top" wrapText="1"/>
    </xf>
    <xf numFmtId="0" fontId="29" fillId="0" borderId="8" xfId="0" applyFont="1" applyBorder="1" applyAlignment="1">
      <alignment horizontal="left" vertical="top" wrapText="1"/>
    </xf>
    <xf numFmtId="0" fontId="117" fillId="0" borderId="11" xfId="0" applyFont="1" applyBorder="1" applyAlignment="1">
      <alignment horizontal="left" vertical="center"/>
    </xf>
    <xf numFmtId="0" fontId="31" fillId="14" borderId="13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left" vertical="center"/>
    </xf>
    <xf numFmtId="0" fontId="31" fillId="0" borderId="5" xfId="0" applyFont="1" applyBorder="1" applyAlignment="1">
      <alignment horizontal="left" vertical="top"/>
    </xf>
    <xf numFmtId="0" fontId="117" fillId="0" borderId="36" xfId="0" applyFont="1" applyBorder="1" applyAlignment="1">
      <alignment horizontal="left" vertical="center"/>
    </xf>
    <xf numFmtId="0" fontId="29" fillId="14" borderId="36" xfId="0" applyFont="1" applyFill="1" applyBorder="1" applyAlignment="1">
      <alignment horizontal="center" vertical="center"/>
    </xf>
    <xf numFmtId="0" fontId="69" fillId="0" borderId="26" xfId="0" applyFont="1" applyBorder="1" applyProtection="1">
      <protection hidden="1"/>
    </xf>
    <xf numFmtId="0" fontId="69" fillId="15" borderId="25" xfId="0" applyFont="1" applyFill="1" applyBorder="1"/>
    <xf numFmtId="0" fontId="5" fillId="15" borderId="0" xfId="0" applyFont="1" applyFill="1"/>
    <xf numFmtId="0" fontId="5" fillId="0" borderId="21" xfId="0" applyFont="1" applyBorder="1"/>
    <xf numFmtId="0" fontId="4" fillId="0" borderId="25" xfId="0" applyFont="1" applyBorder="1" applyProtection="1">
      <protection hidden="1"/>
    </xf>
    <xf numFmtId="0" fontId="4" fillId="0" borderId="20" xfId="0" applyFont="1" applyBorder="1" applyProtection="1">
      <protection hidden="1"/>
    </xf>
    <xf numFmtId="0" fontId="29" fillId="0" borderId="25" xfId="0" applyFont="1" applyBorder="1"/>
    <xf numFmtId="0" fontId="29" fillId="0" borderId="49" xfId="0" applyFont="1" applyBorder="1"/>
    <xf numFmtId="0" fontId="7" fillId="0" borderId="28" xfId="0" applyFont="1" applyBorder="1" applyAlignment="1">
      <alignment horizontal="center" vertical="center"/>
    </xf>
    <xf numFmtId="0" fontId="93" fillId="0" borderId="19" xfId="0" applyFont="1" applyBorder="1" applyAlignment="1">
      <alignment horizontal="center" vertical="center" wrapText="1"/>
    </xf>
    <xf numFmtId="49" fontId="93" fillId="15" borderId="18" xfId="0" applyNumberFormat="1" applyFont="1" applyFill="1" applyBorder="1" applyAlignment="1">
      <alignment horizontal="center" vertical="center"/>
    </xf>
    <xf numFmtId="0" fontId="85" fillId="2" borderId="35" xfId="0" applyFont="1" applyFill="1" applyBorder="1" applyAlignment="1">
      <alignment horizontal="center" vertical="center"/>
    </xf>
    <xf numFmtId="0" fontId="119" fillId="0" borderId="0" xfId="0" applyFont="1"/>
    <xf numFmtId="0" fontId="120" fillId="15" borderId="20" xfId="0" applyFont="1" applyFill="1" applyBorder="1" applyAlignment="1">
      <alignment horizontal="center" vertical="center" wrapText="1"/>
    </xf>
    <xf numFmtId="17" fontId="82" fillId="15" borderId="25" xfId="0" applyNumberFormat="1" applyFont="1" applyFill="1" applyBorder="1" applyAlignment="1">
      <alignment horizontal="center" vertical="center" wrapText="1"/>
    </xf>
    <xf numFmtId="2" fontId="98" fillId="0" borderId="42" xfId="0" applyNumberFormat="1" applyFont="1" applyBorder="1" applyAlignment="1">
      <alignment horizontal="center" vertical="center"/>
    </xf>
    <xf numFmtId="2" fontId="106" fillId="15" borderId="20" xfId="0" applyNumberFormat="1" applyFont="1" applyFill="1" applyBorder="1" applyAlignment="1">
      <alignment horizontal="center" vertical="center"/>
    </xf>
    <xf numFmtId="0" fontId="11" fillId="11" borderId="39" xfId="0" applyFont="1" applyFill="1" applyBorder="1" applyAlignment="1" applyProtection="1">
      <alignment horizontal="left" vertical="center"/>
      <protection hidden="1"/>
    </xf>
    <xf numFmtId="0" fontId="87" fillId="0" borderId="20" xfId="0" applyFont="1" applyBorder="1" applyAlignment="1">
      <alignment horizontal="center" vertical="center" wrapText="1"/>
    </xf>
    <xf numFmtId="0" fontId="87" fillId="0" borderId="8" xfId="0" applyFont="1" applyBorder="1" applyAlignment="1">
      <alignment horizontal="center" vertical="center" wrapText="1"/>
    </xf>
    <xf numFmtId="0" fontId="87" fillId="0" borderId="19" xfId="0" applyFont="1" applyBorder="1" applyAlignment="1">
      <alignment horizontal="center" vertical="center" wrapText="1"/>
    </xf>
    <xf numFmtId="0" fontId="121" fillId="24" borderId="0" xfId="0" applyFont="1" applyFill="1" applyAlignment="1">
      <alignment horizontal="center" vertical="center"/>
    </xf>
    <xf numFmtId="0" fontId="0" fillId="0" borderId="78" xfId="0" applyBorder="1"/>
    <xf numFmtId="0" fontId="121" fillId="24" borderId="8" xfId="1" applyFont="1" applyFill="1" applyAlignment="1">
      <alignment horizontal="center" vertical="center"/>
    </xf>
    <xf numFmtId="0" fontId="0" fillId="25" borderId="0" xfId="0" applyFill="1"/>
    <xf numFmtId="0" fontId="28" fillId="0" borderId="28" xfId="0" applyFont="1" applyBorder="1"/>
    <xf numFmtId="0" fontId="29" fillId="0" borderId="28" xfId="0" applyFont="1" applyBorder="1" applyAlignment="1">
      <alignment horizontal="center" vertical="top" wrapText="1"/>
    </xf>
    <xf numFmtId="0" fontId="122" fillId="0" borderId="28" xfId="0" applyFont="1" applyBorder="1"/>
    <xf numFmtId="3" fontId="82" fillId="15" borderId="67" xfId="0" applyNumberFormat="1" applyFont="1" applyFill="1" applyBorder="1" applyAlignment="1">
      <alignment horizontal="center" vertical="center" wrapText="1"/>
    </xf>
    <xf numFmtId="0" fontId="84" fillId="0" borderId="42" xfId="0" applyFont="1" applyBorder="1" applyAlignment="1" applyProtection="1">
      <alignment horizontal="center" vertical="center"/>
      <protection locked="0"/>
    </xf>
    <xf numFmtId="3" fontId="82" fillId="15" borderId="21" xfId="0" applyNumberFormat="1" applyFont="1" applyFill="1" applyBorder="1" applyAlignment="1">
      <alignment horizontal="center" vertical="center" wrapText="1"/>
    </xf>
    <xf numFmtId="0" fontId="84" fillId="0" borderId="49" xfId="0" applyFont="1" applyBorder="1" applyAlignment="1" applyProtection="1">
      <alignment horizontal="center" vertical="center"/>
      <protection locked="0"/>
    </xf>
    <xf numFmtId="3" fontId="82" fillId="0" borderId="25" xfId="0" applyNumberFormat="1" applyFont="1" applyBorder="1" applyAlignment="1">
      <alignment horizontal="center" vertical="center"/>
    </xf>
    <xf numFmtId="3" fontId="5" fillId="0" borderId="25" xfId="0" applyNumberFormat="1" applyFont="1" applyBorder="1" applyAlignment="1">
      <alignment horizontal="center" vertical="center"/>
    </xf>
    <xf numFmtId="0" fontId="56" fillId="9" borderId="8" xfId="0" applyFont="1" applyFill="1" applyBorder="1" applyAlignment="1" applyProtection="1">
      <alignment horizontal="center" vertical="center"/>
      <protection locked="0"/>
    </xf>
    <xf numFmtId="2" fontId="101" fillId="0" borderId="19" xfId="0" applyNumberFormat="1" applyFont="1" applyBorder="1" applyAlignment="1">
      <alignment horizontal="center" vertical="center"/>
    </xf>
    <xf numFmtId="0" fontId="91" fillId="16" borderId="23" xfId="0" applyFont="1" applyFill="1" applyBorder="1" applyAlignment="1">
      <alignment horizontal="center" vertical="top" wrapText="1"/>
    </xf>
    <xf numFmtId="0" fontId="4" fillId="0" borderId="8" xfId="0" applyFont="1" applyBorder="1" applyProtection="1">
      <protection hidden="1"/>
    </xf>
    <xf numFmtId="0" fontId="21" fillId="11" borderId="22" xfId="0" applyFont="1" applyFill="1" applyBorder="1" applyAlignment="1">
      <alignment horizontal="left" vertical="center"/>
    </xf>
    <xf numFmtId="0" fontId="19" fillId="11" borderId="23" xfId="0" applyFont="1" applyFill="1" applyBorder="1" applyAlignment="1">
      <alignment horizontal="center" vertical="center"/>
    </xf>
    <xf numFmtId="0" fontId="19" fillId="11" borderId="23" xfId="0" applyFont="1" applyFill="1" applyBorder="1" applyAlignment="1">
      <alignment horizontal="right" vertical="center"/>
    </xf>
    <xf numFmtId="0" fontId="20" fillId="11" borderId="23" xfId="0" applyFont="1" applyFill="1" applyBorder="1" applyAlignment="1" applyProtection="1">
      <alignment horizontal="center" vertical="center"/>
      <protection locked="0"/>
    </xf>
    <xf numFmtId="0" fontId="86" fillId="0" borderId="56" xfId="0" applyFont="1" applyBorder="1" applyAlignment="1">
      <alignment horizontal="center" vertical="center" wrapText="1"/>
    </xf>
    <xf numFmtId="0" fontId="84" fillId="0" borderId="73" xfId="0" applyFont="1" applyBorder="1" applyAlignment="1" applyProtection="1">
      <alignment horizontal="center" vertical="center"/>
      <protection locked="0"/>
    </xf>
    <xf numFmtId="0" fontId="86" fillId="0" borderId="77" xfId="0" applyFont="1" applyBorder="1" applyAlignment="1">
      <alignment horizontal="center" vertical="center" wrapText="1"/>
    </xf>
    <xf numFmtId="0" fontId="84" fillId="0" borderId="69" xfId="0" applyFont="1" applyBorder="1" applyAlignment="1" applyProtection="1">
      <alignment horizontal="center" vertical="center"/>
      <protection locked="0"/>
    </xf>
    <xf numFmtId="0" fontId="5" fillId="0" borderId="8" xfId="0" applyFont="1" applyBorder="1" applyProtection="1">
      <protection hidden="1"/>
    </xf>
    <xf numFmtId="2" fontId="101" fillId="0" borderId="56" xfId="0" applyNumberFormat="1" applyFont="1" applyBorder="1" applyAlignment="1">
      <alignment horizontal="center" vertical="center"/>
    </xf>
    <xf numFmtId="2" fontId="101" fillId="0" borderId="74" xfId="0" applyNumberFormat="1" applyFont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/>
      <protection hidden="1"/>
    </xf>
    <xf numFmtId="0" fontId="84" fillId="0" borderId="79" xfId="0" applyFont="1" applyBorder="1" applyAlignment="1" applyProtection="1">
      <alignment horizontal="center" vertical="center"/>
      <protection locked="0"/>
    </xf>
    <xf numFmtId="0" fontId="24" fillId="15" borderId="26" xfId="0" applyFont="1" applyFill="1" applyBorder="1" applyAlignment="1">
      <alignment horizontal="center" vertical="center"/>
    </xf>
    <xf numFmtId="0" fontId="29" fillId="26" borderId="28" xfId="0" applyFont="1" applyFill="1" applyBorder="1" applyAlignment="1">
      <alignment horizontal="left" vertical="center"/>
    </xf>
    <xf numFmtId="0" fontId="29" fillId="26" borderId="28" xfId="0" applyFont="1" applyFill="1" applyBorder="1" applyAlignment="1">
      <alignment horizontal="left" vertical="top"/>
    </xf>
    <xf numFmtId="0" fontId="29" fillId="26" borderId="28" xfId="0" applyFont="1" applyFill="1" applyBorder="1" applyAlignment="1">
      <alignment horizontal="center" vertical="center"/>
    </xf>
    <xf numFmtId="0" fontId="24" fillId="26" borderId="28" xfId="0" applyFont="1" applyFill="1" applyBorder="1" applyAlignment="1">
      <alignment horizontal="center" vertical="center"/>
    </xf>
    <xf numFmtId="0" fontId="29" fillId="26" borderId="28" xfId="0" applyFont="1" applyFill="1" applyBorder="1"/>
    <xf numFmtId="0" fontId="29" fillId="15" borderId="25" xfId="0" applyFont="1" applyFill="1" applyBorder="1"/>
    <xf numFmtId="0" fontId="86" fillId="26" borderId="25" xfId="0" applyFont="1" applyFill="1" applyBorder="1" applyAlignment="1">
      <alignment horizontal="center" vertical="center"/>
    </xf>
    <xf numFmtId="49" fontId="86" fillId="26" borderId="25" xfId="0" applyNumberFormat="1" applyFont="1" applyFill="1" applyBorder="1" applyAlignment="1">
      <alignment horizontal="center" vertical="center" wrapText="1"/>
    </xf>
    <xf numFmtId="0" fontId="86" fillId="26" borderId="19" xfId="0" applyFont="1" applyFill="1" applyBorder="1" applyAlignment="1">
      <alignment horizontal="center" vertical="center" wrapText="1"/>
    </xf>
    <xf numFmtId="2" fontId="101" fillId="26" borderId="25" xfId="0" applyNumberFormat="1" applyFont="1" applyFill="1" applyBorder="1" applyAlignment="1">
      <alignment horizontal="center" vertical="center"/>
    </xf>
    <xf numFmtId="0" fontId="86" fillId="26" borderId="25" xfId="0" applyFont="1" applyFill="1" applyBorder="1" applyAlignment="1">
      <alignment horizontal="center" vertical="center" wrapText="1"/>
    </xf>
    <xf numFmtId="0" fontId="86" fillId="25" borderId="89" xfId="0" applyFont="1" applyFill="1" applyBorder="1"/>
    <xf numFmtId="0" fontId="86" fillId="25" borderId="25" xfId="0" applyFont="1" applyFill="1" applyBorder="1" applyAlignment="1">
      <alignment horizontal="center" vertical="center"/>
    </xf>
    <xf numFmtId="2" fontId="113" fillId="25" borderId="25" xfId="0" applyNumberFormat="1" applyFont="1" applyFill="1" applyBorder="1" applyAlignment="1">
      <alignment horizontal="center" vertical="center" wrapText="1"/>
    </xf>
    <xf numFmtId="0" fontId="86" fillId="25" borderId="89" xfId="0" applyFont="1" applyFill="1" applyBorder="1" applyAlignment="1">
      <alignment horizontal="center" vertical="center"/>
    </xf>
    <xf numFmtId="2" fontId="123" fillId="25" borderId="56" xfId="0" applyNumberFormat="1" applyFont="1" applyFill="1" applyBorder="1" applyAlignment="1">
      <alignment horizontal="center" vertical="center" wrapText="1"/>
    </xf>
    <xf numFmtId="2" fontId="123" fillId="25" borderId="25" xfId="0" applyNumberFormat="1" applyFont="1" applyFill="1" applyBorder="1" applyAlignment="1">
      <alignment horizontal="center" vertical="center" wrapText="1"/>
    </xf>
    <xf numFmtId="2" fontId="123" fillId="25" borderId="77" xfId="0" applyNumberFormat="1" applyFont="1" applyFill="1" applyBorder="1" applyAlignment="1">
      <alignment horizontal="center" vertical="center" wrapText="1"/>
    </xf>
    <xf numFmtId="0" fontId="82" fillId="0" borderId="77" xfId="0" applyFont="1" applyBorder="1" applyAlignment="1">
      <alignment horizontal="center" vertical="center"/>
    </xf>
    <xf numFmtId="0" fontId="5" fillId="25" borderId="89" xfId="0" applyFont="1" applyFill="1" applyBorder="1"/>
    <xf numFmtId="0" fontId="86" fillId="25" borderId="56" xfId="0" applyFont="1" applyFill="1" applyBorder="1" applyAlignment="1">
      <alignment horizontal="center" vertical="center" wrapText="1"/>
    </xf>
    <xf numFmtId="0" fontId="86" fillId="25" borderId="89" xfId="0" applyFont="1" applyFill="1" applyBorder="1" applyAlignment="1">
      <alignment horizontal="center" vertical="center" wrapText="1"/>
    </xf>
    <xf numFmtId="0" fontId="86" fillId="25" borderId="25" xfId="0" applyFont="1" applyFill="1" applyBorder="1" applyAlignment="1">
      <alignment horizontal="center" vertical="center" wrapText="1"/>
    </xf>
    <xf numFmtId="0" fontId="86" fillId="25" borderId="93" xfId="0" applyFont="1" applyFill="1" applyBorder="1" applyAlignment="1">
      <alignment horizontal="center" vertical="center" wrapText="1"/>
    </xf>
    <xf numFmtId="0" fontId="86" fillId="25" borderId="5" xfId="0" applyFont="1" applyFill="1" applyBorder="1" applyAlignment="1">
      <alignment horizontal="center" vertical="center" wrapText="1"/>
    </xf>
    <xf numFmtId="0" fontId="86" fillId="27" borderId="94" xfId="0" applyFont="1" applyFill="1" applyBorder="1" applyAlignment="1">
      <alignment horizontal="center" vertical="center" wrapText="1"/>
    </xf>
    <xf numFmtId="0" fontId="86" fillId="27" borderId="19" xfId="0" applyFont="1" applyFill="1" applyBorder="1" applyAlignment="1">
      <alignment horizontal="center" vertical="center" wrapText="1"/>
    </xf>
    <xf numFmtId="0" fontId="86" fillId="27" borderId="89" xfId="0" applyFont="1" applyFill="1" applyBorder="1" applyAlignment="1">
      <alignment horizontal="center" vertical="center" wrapText="1"/>
    </xf>
    <xf numFmtId="0" fontId="86" fillId="27" borderId="25" xfId="0" applyFont="1" applyFill="1" applyBorder="1" applyAlignment="1">
      <alignment horizontal="center" vertical="center" wrapText="1"/>
    </xf>
    <xf numFmtId="49" fontId="86" fillId="27" borderId="78" xfId="0" applyNumberFormat="1" applyFont="1" applyFill="1" applyBorder="1" applyAlignment="1">
      <alignment horizontal="center" vertical="center" wrapText="1"/>
    </xf>
    <xf numFmtId="0" fontId="86" fillId="27" borderId="8" xfId="0" applyFont="1" applyFill="1" applyBorder="1" applyAlignment="1">
      <alignment horizontal="center" vertical="center" wrapText="1"/>
    </xf>
    <xf numFmtId="0" fontId="88" fillId="25" borderId="89" xfId="2" applyFont="1" applyFill="1" applyBorder="1" applyAlignment="1">
      <alignment horizontal="center" vertical="center" wrapText="1"/>
    </xf>
    <xf numFmtId="0" fontId="88" fillId="25" borderId="25" xfId="2" applyFont="1" applyFill="1" applyBorder="1" applyAlignment="1">
      <alignment horizontal="center" vertical="center" wrapText="1"/>
    </xf>
    <xf numFmtId="2" fontId="123" fillId="25" borderId="17" xfId="0" applyNumberFormat="1" applyFont="1" applyFill="1" applyBorder="1" applyAlignment="1">
      <alignment horizontal="center" vertical="center"/>
    </xf>
    <xf numFmtId="2" fontId="123" fillId="25" borderId="25" xfId="0" applyNumberFormat="1" applyFont="1" applyFill="1" applyBorder="1" applyAlignment="1">
      <alignment horizontal="center" vertical="center"/>
    </xf>
    <xf numFmtId="2" fontId="123" fillId="25" borderId="19" xfId="0" applyNumberFormat="1" applyFont="1" applyFill="1" applyBorder="1" applyAlignment="1">
      <alignment horizontal="center" vertical="center" wrapText="1"/>
    </xf>
    <xf numFmtId="2" fontId="123" fillId="25" borderId="8" xfId="0" applyNumberFormat="1" applyFont="1" applyFill="1" applyBorder="1" applyAlignment="1">
      <alignment horizontal="center" vertical="center" wrapText="1"/>
    </xf>
    <xf numFmtId="2" fontId="123" fillId="25" borderId="20" xfId="0" applyNumberFormat="1" applyFont="1" applyFill="1" applyBorder="1" applyAlignment="1">
      <alignment horizontal="center" vertical="center" wrapText="1"/>
    </xf>
    <xf numFmtId="2" fontId="101" fillId="0" borderId="5" xfId="0" applyNumberFormat="1" applyFont="1" applyBorder="1" applyAlignment="1">
      <alignment horizontal="center" vertical="center"/>
    </xf>
    <xf numFmtId="2" fontId="101" fillId="2" borderId="8" xfId="0" applyNumberFormat="1" applyFont="1" applyFill="1" applyBorder="1" applyAlignment="1">
      <alignment horizontal="center" vertical="center"/>
    </xf>
    <xf numFmtId="2" fontId="101" fillId="0" borderId="25" xfId="2" applyNumberFormat="1" applyFont="1" applyBorder="1" applyAlignment="1" applyProtection="1">
      <alignment horizontal="center" vertical="center"/>
      <protection hidden="1"/>
    </xf>
    <xf numFmtId="0" fontId="82" fillId="2" borderId="19" xfId="0" applyFont="1" applyFill="1" applyBorder="1" applyAlignment="1">
      <alignment horizontal="center" vertical="center"/>
    </xf>
    <xf numFmtId="0" fontId="82" fillId="2" borderId="8" xfId="0" applyFont="1" applyFill="1" applyBorder="1" applyAlignment="1">
      <alignment horizontal="center" vertical="center"/>
    </xf>
    <xf numFmtId="0" fontId="82" fillId="25" borderId="89" xfId="0" applyFont="1" applyFill="1" applyBorder="1" applyAlignment="1">
      <alignment horizontal="center"/>
    </xf>
    <xf numFmtId="2" fontId="123" fillId="25" borderId="19" xfId="0" applyNumberFormat="1" applyFont="1" applyFill="1" applyBorder="1" applyAlignment="1">
      <alignment horizontal="center" vertical="center"/>
    </xf>
    <xf numFmtId="0" fontId="124" fillId="0" borderId="0" xfId="0" applyFont="1"/>
    <xf numFmtId="0" fontId="125" fillId="0" borderId="0" xfId="0" applyFont="1"/>
    <xf numFmtId="0" fontId="84" fillId="2" borderId="26" xfId="0" applyFont="1" applyFill="1" applyBorder="1" applyAlignment="1" applyProtection="1">
      <alignment horizontal="center" vertical="center"/>
      <protection locked="0"/>
    </xf>
    <xf numFmtId="0" fontId="5" fillId="0" borderId="21" xfId="0" applyFont="1" applyBorder="1" applyProtection="1">
      <protection hidden="1"/>
    </xf>
    <xf numFmtId="0" fontId="5" fillId="0" borderId="92" xfId="0" applyFont="1" applyBorder="1" applyProtection="1">
      <protection hidden="1"/>
    </xf>
    <xf numFmtId="49" fontId="86" fillId="2" borderId="8" xfId="0" applyNumberFormat="1" applyFont="1" applyFill="1" applyBorder="1" applyAlignment="1">
      <alignment horizontal="center" vertical="center" wrapText="1"/>
    </xf>
    <xf numFmtId="49" fontId="86" fillId="25" borderId="89" xfId="0" applyNumberFormat="1" applyFont="1" applyFill="1" applyBorder="1" applyAlignment="1">
      <alignment horizontal="center" vertical="center" wrapText="1"/>
    </xf>
    <xf numFmtId="0" fontId="29" fillId="0" borderId="86" xfId="0" applyFont="1" applyBorder="1" applyAlignment="1">
      <alignment horizontal="left" vertical="top" wrapText="1"/>
    </xf>
    <xf numFmtId="49" fontId="82" fillId="26" borderId="25" xfId="0" applyNumberFormat="1" applyFont="1" applyFill="1" applyBorder="1" applyAlignment="1">
      <alignment horizontal="center" vertical="center"/>
    </xf>
    <xf numFmtId="2" fontId="29" fillId="28" borderId="13" xfId="0" applyNumberFormat="1" applyFont="1" applyFill="1" applyBorder="1" applyAlignment="1">
      <alignment horizontal="center" vertical="center"/>
    </xf>
    <xf numFmtId="2" fontId="39" fillId="28" borderId="10" xfId="0" applyNumberFormat="1" applyFont="1" applyFill="1" applyBorder="1" applyAlignment="1">
      <alignment horizontal="center" vertical="center"/>
    </xf>
    <xf numFmtId="2" fontId="29" fillId="28" borderId="28" xfId="0" applyNumberFormat="1" applyFont="1" applyFill="1" applyBorder="1" applyAlignment="1">
      <alignment horizontal="center" vertical="center"/>
    </xf>
    <xf numFmtId="2" fontId="39" fillId="28" borderId="26" xfId="0" applyNumberFormat="1" applyFont="1" applyFill="1" applyBorder="1" applyAlignment="1">
      <alignment horizontal="center" vertical="center"/>
    </xf>
    <xf numFmtId="2" fontId="29" fillId="28" borderId="28" xfId="0" applyNumberFormat="1" applyFont="1" applyFill="1" applyBorder="1" applyAlignment="1">
      <alignment horizontal="center"/>
    </xf>
    <xf numFmtId="2" fontId="39" fillId="28" borderId="25" xfId="0" applyNumberFormat="1" applyFont="1" applyFill="1" applyBorder="1" applyAlignment="1">
      <alignment horizontal="center" vertical="center"/>
    </xf>
    <xf numFmtId="0" fontId="29" fillId="14" borderId="7" xfId="0" applyFont="1" applyFill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95" xfId="0" applyFont="1" applyBorder="1" applyAlignment="1">
      <alignment horizontal="center" vertical="center"/>
    </xf>
    <xf numFmtId="2" fontId="29" fillId="28" borderId="14" xfId="0" applyNumberFormat="1" applyFont="1" applyFill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2" fontId="29" fillId="0" borderId="28" xfId="0" applyNumberFormat="1" applyFont="1" applyBorder="1" applyAlignment="1">
      <alignment horizontal="center" vertical="center"/>
    </xf>
    <xf numFmtId="2" fontId="39" fillId="28" borderId="28" xfId="0" applyNumberFormat="1" applyFont="1" applyFill="1" applyBorder="1" applyAlignment="1">
      <alignment horizontal="center" vertical="center"/>
    </xf>
    <xf numFmtId="0" fontId="82" fillId="26" borderId="25" xfId="0" applyFont="1" applyFill="1" applyBorder="1" applyAlignment="1">
      <alignment horizontal="center" vertical="center"/>
    </xf>
    <xf numFmtId="0" fontId="82" fillId="25" borderId="89" xfId="0" applyFont="1" applyFill="1" applyBorder="1" applyAlignment="1">
      <alignment horizontal="center" vertical="center"/>
    </xf>
    <xf numFmtId="0" fontId="14" fillId="0" borderId="21" xfId="0" applyFont="1" applyBorder="1" applyProtection="1">
      <protection hidden="1"/>
    </xf>
    <xf numFmtId="2" fontId="29" fillId="28" borderId="57" xfId="0" applyNumberFormat="1" applyFont="1" applyFill="1" applyBorder="1" applyAlignment="1">
      <alignment horizontal="center" vertical="center"/>
    </xf>
    <xf numFmtId="2" fontId="39" fillId="28" borderId="11" xfId="0" applyNumberFormat="1" applyFont="1" applyFill="1" applyBorder="1" applyAlignment="1">
      <alignment horizontal="center" vertical="center"/>
    </xf>
    <xf numFmtId="0" fontId="82" fillId="26" borderId="25" xfId="0" applyFont="1" applyFill="1" applyBorder="1" applyAlignment="1">
      <alignment horizontal="center" vertical="center" wrapText="1"/>
    </xf>
    <xf numFmtId="0" fontId="86" fillId="25" borderId="8" xfId="0" applyFont="1" applyFill="1" applyBorder="1" applyAlignment="1">
      <alignment horizontal="center" vertical="center" wrapText="1"/>
    </xf>
    <xf numFmtId="2" fontId="101" fillId="0" borderId="8" xfId="0" applyNumberFormat="1" applyFont="1" applyBorder="1" applyAlignment="1">
      <alignment horizontal="center" vertical="center"/>
    </xf>
    <xf numFmtId="49" fontId="82" fillId="25" borderId="89" xfId="0" applyNumberFormat="1" applyFont="1" applyFill="1" applyBorder="1" applyAlignment="1">
      <alignment horizontal="center" vertical="center"/>
    </xf>
    <xf numFmtId="0" fontId="86" fillId="26" borderId="20" xfId="0" applyFont="1" applyFill="1" applyBorder="1" applyAlignment="1">
      <alignment horizontal="center" vertical="center" wrapText="1"/>
    </xf>
    <xf numFmtId="49" fontId="82" fillId="25" borderId="96" xfId="0" applyNumberFormat="1" applyFont="1" applyFill="1" applyBorder="1" applyAlignment="1">
      <alignment horizontal="center" vertical="center"/>
    </xf>
    <xf numFmtId="0" fontId="86" fillId="25" borderId="20" xfId="0" applyFont="1" applyFill="1" applyBorder="1" applyAlignment="1">
      <alignment horizontal="center" vertical="center" wrapText="1"/>
    </xf>
    <xf numFmtId="2" fontId="101" fillId="0" borderId="20" xfId="0" applyNumberFormat="1" applyFont="1" applyBorder="1" applyAlignment="1">
      <alignment horizontal="center" vertical="center"/>
    </xf>
    <xf numFmtId="0" fontId="86" fillId="26" borderId="8" xfId="0" applyFont="1" applyFill="1" applyBorder="1" applyAlignment="1">
      <alignment horizontal="center" vertical="center" wrapText="1"/>
    </xf>
    <xf numFmtId="3" fontId="86" fillId="26" borderId="8" xfId="0" applyNumberFormat="1" applyFont="1" applyFill="1" applyBorder="1" applyAlignment="1">
      <alignment horizontal="center" vertical="center" wrapText="1"/>
    </xf>
    <xf numFmtId="3" fontId="86" fillId="26" borderId="41" xfId="0" applyNumberFormat="1" applyFont="1" applyFill="1" applyBorder="1" applyAlignment="1">
      <alignment horizontal="center" vertical="center" wrapText="1"/>
    </xf>
    <xf numFmtId="3" fontId="86" fillId="26" borderId="25" xfId="0" applyNumberFormat="1" applyFont="1" applyFill="1" applyBorder="1" applyAlignment="1">
      <alignment horizontal="center" vertical="center" wrapText="1"/>
    </xf>
    <xf numFmtId="49" fontId="82" fillId="25" borderId="78" xfId="0" applyNumberFormat="1" applyFont="1" applyFill="1" applyBorder="1" applyAlignment="1">
      <alignment horizontal="center" vertical="center"/>
    </xf>
    <xf numFmtId="49" fontId="82" fillId="25" borderId="88" xfId="0" applyNumberFormat="1" applyFont="1" applyFill="1" applyBorder="1" applyAlignment="1">
      <alignment horizontal="center" vertical="center"/>
    </xf>
    <xf numFmtId="0" fontId="86" fillId="25" borderId="19" xfId="0" applyFont="1" applyFill="1" applyBorder="1" applyAlignment="1">
      <alignment horizontal="center" vertical="center" wrapText="1"/>
    </xf>
    <xf numFmtId="49" fontId="82" fillId="25" borderId="76" xfId="0" applyNumberFormat="1" applyFont="1" applyFill="1" applyBorder="1" applyAlignment="1">
      <alignment horizontal="center" vertical="center"/>
    </xf>
    <xf numFmtId="0" fontId="86" fillId="25" borderId="41" xfId="0" applyFont="1" applyFill="1" applyBorder="1" applyAlignment="1">
      <alignment horizontal="center" vertical="center" wrapText="1"/>
    </xf>
    <xf numFmtId="2" fontId="123" fillId="25" borderId="41" xfId="0" applyNumberFormat="1" applyFont="1" applyFill="1" applyBorder="1" applyAlignment="1">
      <alignment horizontal="center" vertical="center" wrapText="1"/>
    </xf>
    <xf numFmtId="2" fontId="101" fillId="0" borderId="41" xfId="0" applyNumberFormat="1" applyFont="1" applyBorder="1" applyAlignment="1">
      <alignment horizontal="center" vertical="center"/>
    </xf>
    <xf numFmtId="3" fontId="86" fillId="26" borderId="20" xfId="0" applyNumberFormat="1" applyFont="1" applyFill="1" applyBorder="1" applyAlignment="1">
      <alignment horizontal="center" vertical="center" wrapText="1"/>
    </xf>
    <xf numFmtId="3" fontId="86" fillId="26" borderId="19" xfId="0" applyNumberFormat="1" applyFont="1" applyFill="1" applyBorder="1" applyAlignment="1">
      <alignment horizontal="center" vertical="center" wrapText="1"/>
    </xf>
    <xf numFmtId="49" fontId="82" fillId="25" borderId="94" xfId="0" applyNumberFormat="1" applyFont="1" applyFill="1" applyBorder="1" applyAlignment="1">
      <alignment horizontal="center" vertical="center"/>
    </xf>
    <xf numFmtId="0" fontId="86" fillId="26" borderId="41" xfId="0" applyFont="1" applyFill="1" applyBorder="1" applyAlignment="1">
      <alignment horizontal="center" vertical="center" wrapText="1"/>
    </xf>
    <xf numFmtId="0" fontId="82" fillId="25" borderId="94" xfId="0" applyFont="1" applyFill="1" applyBorder="1" applyAlignment="1">
      <alignment horizontal="center"/>
    </xf>
    <xf numFmtId="0" fontId="82" fillId="26" borderId="19" xfId="0" applyFont="1" applyFill="1" applyBorder="1" applyAlignment="1">
      <alignment horizontal="center" vertical="center"/>
    </xf>
    <xf numFmtId="2" fontId="29" fillId="28" borderId="40" xfId="0" applyNumberFormat="1" applyFont="1" applyFill="1" applyBorder="1" applyAlignment="1">
      <alignment horizontal="center" vertical="center"/>
    </xf>
    <xf numFmtId="2" fontId="39" fillId="28" borderId="9" xfId="0" applyNumberFormat="1" applyFont="1" applyFill="1" applyBorder="1" applyAlignment="1">
      <alignment horizontal="center" vertical="center"/>
    </xf>
    <xf numFmtId="2" fontId="39" fillId="28" borderId="7" xfId="0" applyNumberFormat="1" applyFont="1" applyFill="1" applyBorder="1" applyAlignment="1">
      <alignment horizontal="center" vertical="center"/>
    </xf>
    <xf numFmtId="2" fontId="126" fillId="28" borderId="7" xfId="0" applyNumberFormat="1" applyFont="1" applyFill="1" applyBorder="1" applyAlignment="1">
      <alignment horizontal="center" vertical="center"/>
    </xf>
    <xf numFmtId="49" fontId="86" fillId="26" borderId="25" xfId="0" applyNumberFormat="1" applyFont="1" applyFill="1" applyBorder="1" applyAlignment="1">
      <alignment horizontal="center" vertical="center"/>
    </xf>
    <xf numFmtId="0" fontId="82" fillId="25" borderId="78" xfId="0" applyFont="1" applyFill="1" applyBorder="1" applyAlignment="1">
      <alignment horizontal="center"/>
    </xf>
    <xf numFmtId="49" fontId="86" fillId="26" borderId="8" xfId="0" applyNumberFormat="1" applyFont="1" applyFill="1" applyBorder="1" applyAlignment="1">
      <alignment horizontal="center" vertical="center"/>
    </xf>
    <xf numFmtId="0" fontId="82" fillId="26" borderId="19" xfId="0" applyFont="1" applyFill="1" applyBorder="1" applyAlignment="1">
      <alignment horizontal="center" vertical="center" wrapText="1"/>
    </xf>
    <xf numFmtId="2" fontId="31" fillId="28" borderId="15" xfId="0" applyNumberFormat="1" applyFont="1" applyFill="1" applyBorder="1" applyAlignment="1">
      <alignment horizontal="center" vertical="center"/>
    </xf>
    <xf numFmtId="0" fontId="29" fillId="14" borderId="84" xfId="0" applyFont="1" applyFill="1" applyBorder="1" applyAlignment="1">
      <alignment horizontal="center" vertical="center"/>
    </xf>
    <xf numFmtId="0" fontId="29" fillId="14" borderId="16" xfId="0" applyFont="1" applyFill="1" applyBorder="1" applyAlignment="1">
      <alignment horizontal="center" vertical="center"/>
    </xf>
    <xf numFmtId="0" fontId="82" fillId="26" borderId="8" xfId="0" applyFont="1" applyFill="1" applyBorder="1" applyAlignment="1">
      <alignment horizontal="center" vertical="center"/>
    </xf>
    <xf numFmtId="3" fontId="82" fillId="25" borderId="89" xfId="0" applyNumberFormat="1" applyFont="1" applyFill="1" applyBorder="1" applyAlignment="1">
      <alignment horizontal="center" vertical="center"/>
    </xf>
    <xf numFmtId="3" fontId="82" fillId="26" borderId="25" xfId="0" applyNumberFormat="1" applyFont="1" applyFill="1" applyBorder="1" applyAlignment="1">
      <alignment horizontal="center" vertical="center"/>
    </xf>
    <xf numFmtId="0" fontId="88" fillId="26" borderId="25" xfId="2" applyFont="1" applyFill="1" applyBorder="1" applyAlignment="1" applyProtection="1">
      <alignment horizontal="center" vertical="center" wrapText="1"/>
      <protection hidden="1"/>
    </xf>
    <xf numFmtId="0" fontId="86" fillId="29" borderId="25" xfId="0" applyFont="1" applyFill="1" applyBorder="1" applyAlignment="1">
      <alignment horizontal="center" vertical="center" wrapText="1"/>
    </xf>
    <xf numFmtId="3" fontId="88" fillId="26" borderId="25" xfId="2" applyNumberFormat="1" applyFont="1" applyFill="1" applyBorder="1" applyAlignment="1" applyProtection="1">
      <alignment horizontal="center" vertical="center" wrapText="1"/>
      <protection hidden="1"/>
    </xf>
    <xf numFmtId="0" fontId="82" fillId="26" borderId="25" xfId="2" applyFont="1" applyFill="1" applyBorder="1" applyAlignment="1" applyProtection="1">
      <alignment horizontal="center" vertical="center"/>
      <protection hidden="1"/>
    </xf>
    <xf numFmtId="0" fontId="29" fillId="0" borderId="11" xfId="0" applyFont="1" applyBorder="1" applyAlignment="1">
      <alignment horizontal="left" vertical="top" wrapText="1"/>
    </xf>
    <xf numFmtId="0" fontId="14" fillId="0" borderId="97" xfId="0" applyFont="1" applyBorder="1" applyAlignment="1" applyProtection="1">
      <alignment horizontal="center"/>
      <protection hidden="1"/>
    </xf>
    <xf numFmtId="0" fontId="90" fillId="16" borderId="17" xfId="0" applyFont="1" applyFill="1" applyBorder="1" applyAlignment="1">
      <alignment horizontal="center" vertical="center"/>
    </xf>
    <xf numFmtId="49" fontId="90" fillId="16" borderId="17" xfId="0" applyNumberFormat="1" applyFont="1" applyFill="1" applyBorder="1" applyAlignment="1">
      <alignment horizontal="center" vertical="center" wrapText="1"/>
    </xf>
    <xf numFmtId="0" fontId="90" fillId="16" borderId="17" xfId="0" applyFont="1" applyFill="1" applyBorder="1" applyAlignment="1">
      <alignment horizontal="center" vertical="center" wrapText="1"/>
    </xf>
    <xf numFmtId="0" fontId="91" fillId="16" borderId="17" xfId="0" applyFont="1" applyFill="1" applyBorder="1" applyAlignment="1">
      <alignment horizontal="center" vertical="center" wrapText="1"/>
    </xf>
    <xf numFmtId="0" fontId="31" fillId="0" borderId="26" xfId="2" applyFont="1" applyBorder="1" applyAlignment="1" applyProtection="1">
      <alignment horizontal="center"/>
      <protection hidden="1"/>
    </xf>
    <xf numFmtId="0" fontId="14" fillId="0" borderId="26" xfId="0" applyFont="1" applyBorder="1" applyAlignment="1" applyProtection="1">
      <alignment horizontal="center"/>
      <protection hidden="1"/>
    </xf>
    <xf numFmtId="0" fontId="31" fillId="0" borderId="26" xfId="3" applyFont="1" applyBorder="1" applyAlignment="1" applyProtection="1">
      <alignment horizontal="center"/>
      <protection hidden="1"/>
    </xf>
    <xf numFmtId="0" fontId="2" fillId="0" borderId="18" xfId="0" applyFont="1" applyBorder="1" applyProtection="1">
      <protection hidden="1"/>
    </xf>
    <xf numFmtId="0" fontId="0" fillId="0" borderId="21" xfId="0" applyBorder="1" applyProtection="1">
      <protection hidden="1"/>
    </xf>
    <xf numFmtId="0" fontId="5" fillId="0" borderId="18" xfId="0" applyFont="1" applyBorder="1" applyProtection="1">
      <protection hidden="1"/>
    </xf>
    <xf numFmtId="0" fontId="5" fillId="0" borderId="67" xfId="0" applyFont="1" applyBorder="1" applyProtection="1">
      <protection hidden="1"/>
    </xf>
    <xf numFmtId="0" fontId="30" fillId="0" borderId="26" xfId="2" applyFont="1" applyBorder="1" applyProtection="1">
      <protection hidden="1"/>
    </xf>
    <xf numFmtId="0" fontId="30" fillId="0" borderId="67" xfId="2" applyFont="1" applyBorder="1" applyProtection="1">
      <protection hidden="1"/>
    </xf>
    <xf numFmtId="0" fontId="5" fillId="0" borderId="26" xfId="0" applyFont="1" applyBorder="1" applyAlignment="1" applyProtection="1">
      <alignment horizont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82" fillId="0" borderId="17" xfId="0" applyFont="1" applyBorder="1" applyAlignment="1">
      <alignment horizontal="center" vertical="center" wrapText="1"/>
    </xf>
    <xf numFmtId="49" fontId="82" fillId="0" borderId="17" xfId="0" applyNumberFormat="1" applyFont="1" applyBorder="1" applyAlignment="1">
      <alignment horizontal="center" vertical="center"/>
    </xf>
    <xf numFmtId="0" fontId="82" fillId="0" borderId="17" xfId="0" applyFont="1" applyBorder="1" applyAlignment="1">
      <alignment horizontal="center" vertical="center"/>
    </xf>
    <xf numFmtId="2" fontId="83" fillId="0" borderId="17" xfId="0" applyNumberFormat="1" applyFont="1" applyBorder="1" applyAlignment="1">
      <alignment horizontal="center" vertical="center"/>
    </xf>
    <xf numFmtId="0" fontId="86" fillId="0" borderId="41" xfId="0" applyFont="1" applyBorder="1" applyAlignment="1">
      <alignment horizontal="center" vertical="center" wrapText="1"/>
    </xf>
    <xf numFmtId="49" fontId="82" fillId="25" borderId="45" xfId="0" applyNumberFormat="1" applyFont="1" applyFill="1" applyBorder="1" applyAlignment="1">
      <alignment horizontal="center" vertical="center" wrapText="1"/>
    </xf>
    <xf numFmtId="0" fontId="82" fillId="25" borderId="17" xfId="0" applyFont="1" applyFill="1" applyBorder="1" applyAlignment="1">
      <alignment horizontal="center" vertical="center" wrapText="1"/>
    </xf>
    <xf numFmtId="49" fontId="86" fillId="25" borderId="78" xfId="0" applyNumberFormat="1" applyFont="1" applyFill="1" applyBorder="1" applyAlignment="1">
      <alignment horizontal="center" vertical="center" wrapText="1"/>
    </xf>
    <xf numFmtId="49" fontId="88" fillId="25" borderId="89" xfId="2" applyNumberFormat="1" applyFont="1" applyFill="1" applyBorder="1" applyAlignment="1">
      <alignment horizontal="center" vertical="center" wrapText="1"/>
    </xf>
    <xf numFmtId="49" fontId="88" fillId="25" borderId="89" xfId="3" applyNumberFormat="1" applyFont="1" applyFill="1" applyBorder="1" applyAlignment="1">
      <alignment horizontal="center" vertical="center" wrapText="1"/>
    </xf>
    <xf numFmtId="0" fontId="88" fillId="25" borderId="25" xfId="3" applyFont="1" applyFill="1" applyBorder="1" applyAlignment="1">
      <alignment horizontal="center" vertical="center" wrapText="1"/>
    </xf>
    <xf numFmtId="14" fontId="82" fillId="25" borderId="89" xfId="0" applyNumberFormat="1" applyFont="1" applyFill="1" applyBorder="1" applyAlignment="1">
      <alignment horizontal="center" vertical="center" wrapText="1"/>
    </xf>
    <xf numFmtId="0" fontId="82" fillId="25" borderId="25" xfId="0" applyFont="1" applyFill="1" applyBorder="1" applyAlignment="1">
      <alignment horizontal="center" vertical="center" wrapText="1"/>
    </xf>
    <xf numFmtId="14" fontId="86" fillId="25" borderId="89" xfId="0" applyNumberFormat="1" applyFont="1" applyFill="1" applyBorder="1" applyAlignment="1">
      <alignment horizontal="center" vertical="center" wrapText="1"/>
    </xf>
    <xf numFmtId="14" fontId="5" fillId="25" borderId="89" xfId="0" applyNumberFormat="1" applyFont="1" applyFill="1" applyBorder="1" applyAlignment="1">
      <alignment horizontal="center" vertical="center" wrapText="1"/>
    </xf>
    <xf numFmtId="0" fontId="5" fillId="25" borderId="25" xfId="0" applyFont="1" applyFill="1" applyBorder="1" applyAlignment="1">
      <alignment horizontal="center" vertical="center" wrapText="1"/>
    </xf>
    <xf numFmtId="0" fontId="86" fillId="25" borderId="94" xfId="0" applyFont="1" applyFill="1" applyBorder="1" applyAlignment="1">
      <alignment horizontal="center" vertical="center" wrapText="1"/>
    </xf>
    <xf numFmtId="0" fontId="82" fillId="25" borderId="96" xfId="0" applyFont="1" applyFill="1" applyBorder="1" applyAlignment="1">
      <alignment horizontal="center" vertical="center" wrapText="1"/>
    </xf>
    <xf numFmtId="0" fontId="82" fillId="25" borderId="20" xfId="0" applyFont="1" applyFill="1" applyBorder="1" applyAlignment="1">
      <alignment horizontal="center" vertical="center" wrapText="1"/>
    </xf>
    <xf numFmtId="0" fontId="82" fillId="25" borderId="8" xfId="0" applyFont="1" applyFill="1" applyBorder="1" applyAlignment="1">
      <alignment horizontal="center" vertical="center" wrapText="1"/>
    </xf>
    <xf numFmtId="0" fontId="82" fillId="25" borderId="19" xfId="0" applyFont="1" applyFill="1" applyBorder="1" applyAlignment="1">
      <alignment horizontal="center" vertical="center" wrapText="1"/>
    </xf>
    <xf numFmtId="49" fontId="82" fillId="25" borderId="89" xfId="0" applyNumberFormat="1" applyFont="1" applyFill="1" applyBorder="1" applyAlignment="1">
      <alignment horizontal="center" vertical="center" wrapText="1"/>
    </xf>
    <xf numFmtId="49" fontId="86" fillId="25" borderId="96" xfId="0" applyNumberFormat="1" applyFont="1" applyFill="1" applyBorder="1" applyAlignment="1">
      <alignment horizontal="center" vertical="center" wrapText="1"/>
    </xf>
    <xf numFmtId="0" fontId="86" fillId="25" borderId="78" xfId="0" applyFont="1" applyFill="1" applyBorder="1" applyAlignment="1">
      <alignment horizontal="center" vertical="center" wrapText="1"/>
    </xf>
    <xf numFmtId="0" fontId="82" fillId="25" borderId="78" xfId="0" applyFont="1" applyFill="1" applyBorder="1" applyAlignment="1">
      <alignment horizontal="center" vertical="center" wrapText="1"/>
    </xf>
    <xf numFmtId="0" fontId="82" fillId="25" borderId="94" xfId="0" applyFont="1" applyFill="1" applyBorder="1" applyAlignment="1">
      <alignment horizontal="center" vertical="center" wrapText="1"/>
    </xf>
    <xf numFmtId="17" fontId="82" fillId="25" borderId="96" xfId="0" applyNumberFormat="1" applyFont="1" applyFill="1" applyBorder="1" applyAlignment="1">
      <alignment horizontal="center" vertical="center" wrapText="1"/>
    </xf>
    <xf numFmtId="0" fontId="88" fillId="25" borderId="94" xfId="3" applyFont="1" applyFill="1" applyBorder="1" applyAlignment="1">
      <alignment horizontal="center" vertical="center" wrapText="1"/>
    </xf>
    <xf numFmtId="0" fontId="88" fillId="25" borderId="19" xfId="3" applyFont="1" applyFill="1" applyBorder="1" applyAlignment="1">
      <alignment horizontal="center" vertical="center" wrapText="1"/>
    </xf>
    <xf numFmtId="0" fontId="86" fillId="27" borderId="20" xfId="0" applyFont="1" applyFill="1" applyBorder="1" applyAlignment="1">
      <alignment horizontal="center" vertical="center" wrapText="1"/>
    </xf>
    <xf numFmtId="0" fontId="93" fillId="25" borderId="78" xfId="0" applyFont="1" applyFill="1" applyBorder="1" applyAlignment="1">
      <alignment horizontal="center" vertical="center"/>
    </xf>
    <xf numFmtId="49" fontId="93" fillId="25" borderId="94" xfId="0" applyNumberFormat="1" applyFont="1" applyFill="1" applyBorder="1" applyAlignment="1">
      <alignment horizontal="center" vertical="center"/>
    </xf>
    <xf numFmtId="0" fontId="88" fillId="25" borderId="19" xfId="2" applyFont="1" applyFill="1" applyBorder="1" applyAlignment="1">
      <alignment horizontal="center" vertical="center" wrapText="1"/>
    </xf>
    <xf numFmtId="0" fontId="88" fillId="25" borderId="96" xfId="2" applyFont="1" applyFill="1" applyBorder="1" applyAlignment="1">
      <alignment horizontal="center" vertical="center" wrapText="1"/>
    </xf>
    <xf numFmtId="0" fontId="88" fillId="25" borderId="8" xfId="2" applyFont="1" applyFill="1" applyBorder="1" applyAlignment="1">
      <alignment horizontal="center" vertical="center" wrapText="1"/>
    </xf>
    <xf numFmtId="49" fontId="86" fillId="25" borderId="94" xfId="0" applyNumberFormat="1" applyFont="1" applyFill="1" applyBorder="1" applyAlignment="1">
      <alignment horizontal="center" vertical="center" wrapText="1"/>
    </xf>
    <xf numFmtId="49" fontId="86" fillId="25" borderId="93" xfId="0" applyNumberFormat="1" applyFont="1" applyFill="1" applyBorder="1" applyAlignment="1">
      <alignment horizontal="center" vertical="center" wrapText="1"/>
    </xf>
    <xf numFmtId="12" fontId="86" fillId="25" borderId="89" xfId="0" applyNumberFormat="1" applyFont="1" applyFill="1" applyBorder="1" applyAlignment="1">
      <alignment horizontal="center" vertical="center" wrapText="1"/>
    </xf>
    <xf numFmtId="49" fontId="93" fillId="25" borderId="93" xfId="0" applyNumberFormat="1" applyFont="1" applyFill="1" applyBorder="1" applyAlignment="1">
      <alignment horizontal="center" vertical="center"/>
    </xf>
    <xf numFmtId="0" fontId="123" fillId="25" borderId="25" xfId="0" applyFont="1" applyFill="1" applyBorder="1" applyAlignment="1">
      <alignment horizontal="center" vertical="center"/>
    </xf>
    <xf numFmtId="0" fontId="123" fillId="25" borderId="20" xfId="0" applyFont="1" applyFill="1" applyBorder="1" applyAlignment="1">
      <alignment horizontal="center" vertical="center"/>
    </xf>
    <xf numFmtId="0" fontId="123" fillId="25" borderId="8" xfId="0" applyFont="1" applyFill="1" applyBorder="1" applyAlignment="1">
      <alignment horizontal="center" vertical="center"/>
    </xf>
    <xf numFmtId="0" fontId="123" fillId="25" borderId="19" xfId="0" applyFont="1" applyFill="1" applyBorder="1" applyAlignment="1">
      <alignment horizontal="center" vertical="center"/>
    </xf>
    <xf numFmtId="164" fontId="123" fillId="25" borderId="25" xfId="0" applyNumberFormat="1" applyFont="1" applyFill="1" applyBorder="1" applyAlignment="1">
      <alignment horizontal="center" vertical="center"/>
    </xf>
    <xf numFmtId="164" fontId="123" fillId="25" borderId="8" xfId="0" applyNumberFormat="1" applyFont="1" applyFill="1" applyBorder="1" applyAlignment="1">
      <alignment horizontal="center" vertical="center"/>
    </xf>
    <xf numFmtId="0" fontId="123" fillId="25" borderId="25" xfId="2" applyFont="1" applyFill="1" applyBorder="1" applyAlignment="1" applyProtection="1">
      <alignment horizontal="center" vertical="center"/>
      <protection hidden="1"/>
    </xf>
    <xf numFmtId="0" fontId="123" fillId="25" borderId="25" xfId="3" applyFont="1" applyFill="1" applyBorder="1" applyAlignment="1" applyProtection="1">
      <alignment horizontal="center" vertical="center"/>
      <protection hidden="1"/>
    </xf>
    <xf numFmtId="0" fontId="127" fillId="25" borderId="25" xfId="0" applyFont="1" applyFill="1" applyBorder="1" applyAlignment="1">
      <alignment horizontal="center" vertical="center"/>
    </xf>
    <xf numFmtId="164" fontId="123" fillId="25" borderId="19" xfId="0" applyNumberFormat="1" applyFont="1" applyFill="1" applyBorder="1" applyAlignment="1">
      <alignment horizontal="center" vertical="center"/>
    </xf>
    <xf numFmtId="2" fontId="123" fillId="25" borderId="19" xfId="3" applyNumberFormat="1" applyFont="1" applyFill="1" applyBorder="1" applyAlignment="1" applyProtection="1">
      <alignment horizontal="center" vertical="center"/>
      <protection hidden="1"/>
    </xf>
    <xf numFmtId="0" fontId="123" fillId="27" borderId="8" xfId="0" applyFont="1" applyFill="1" applyBorder="1" applyAlignment="1">
      <alignment horizontal="center" vertical="center"/>
    </xf>
    <xf numFmtId="0" fontId="123" fillId="27" borderId="19" xfId="0" applyFont="1" applyFill="1" applyBorder="1" applyAlignment="1">
      <alignment horizontal="center" vertical="center"/>
    </xf>
    <xf numFmtId="0" fontId="123" fillId="25" borderId="19" xfId="2" applyFont="1" applyFill="1" applyBorder="1" applyAlignment="1" applyProtection="1">
      <alignment horizontal="center" vertical="center"/>
      <protection hidden="1"/>
    </xf>
    <xf numFmtId="164" fontId="123" fillId="25" borderId="20" xfId="0" applyNumberFormat="1" applyFont="1" applyFill="1" applyBorder="1" applyAlignment="1">
      <alignment horizontal="center" vertical="center"/>
    </xf>
    <xf numFmtId="164" fontId="123" fillId="25" borderId="5" xfId="0" applyNumberFormat="1" applyFont="1" applyFill="1" applyBorder="1" applyAlignment="1">
      <alignment horizontal="center" vertical="center"/>
    </xf>
    <xf numFmtId="0" fontId="82" fillId="0" borderId="25" xfId="2" applyFont="1" applyBorder="1" applyAlignment="1" applyProtection="1">
      <alignment horizontal="center" vertical="center"/>
      <protection hidden="1"/>
    </xf>
    <xf numFmtId="0" fontId="82" fillId="0" borderId="25" xfId="3" applyFont="1" applyFill="1" applyBorder="1" applyAlignment="1" applyProtection="1">
      <alignment horizontal="center" vertical="center"/>
      <protection hidden="1"/>
    </xf>
    <xf numFmtId="0" fontId="14" fillId="0" borderId="25" xfId="0" applyFont="1" applyBorder="1" applyAlignment="1">
      <alignment horizontal="center" vertical="center"/>
    </xf>
    <xf numFmtId="0" fontId="82" fillId="0" borderId="19" xfId="3" applyFont="1" applyFill="1" applyBorder="1" applyAlignment="1" applyProtection="1">
      <alignment horizontal="center" vertical="center"/>
      <protection hidden="1"/>
    </xf>
    <xf numFmtId="0" fontId="82" fillId="0" borderId="19" xfId="2" applyFont="1" applyBorder="1" applyAlignment="1" applyProtection="1">
      <alignment horizontal="center" vertical="center"/>
      <protection hidden="1"/>
    </xf>
    <xf numFmtId="2" fontId="82" fillId="0" borderId="5" xfId="0" applyNumberFormat="1" applyFont="1" applyBorder="1" applyAlignment="1">
      <alignment horizontal="center" vertical="center"/>
    </xf>
    <xf numFmtId="0" fontId="82" fillId="0" borderId="41" xfId="0" applyFont="1" applyBorder="1" applyAlignment="1">
      <alignment horizontal="center" vertical="center"/>
    </xf>
    <xf numFmtId="2" fontId="83" fillId="2" borderId="43" xfId="0" applyNumberFormat="1" applyFont="1" applyFill="1" applyBorder="1" applyAlignment="1">
      <alignment horizontal="center" vertical="center"/>
    </xf>
    <xf numFmtId="2" fontId="83" fillId="2" borderId="44" xfId="0" applyNumberFormat="1" applyFont="1" applyFill="1" applyBorder="1" applyAlignment="1">
      <alignment horizontal="center" vertical="center"/>
    </xf>
    <xf numFmtId="0" fontId="84" fillId="0" borderId="80" xfId="0" applyFont="1" applyBorder="1" applyAlignment="1" applyProtection="1">
      <alignment horizontal="center" vertical="center"/>
      <protection locked="0"/>
    </xf>
    <xf numFmtId="0" fontId="84" fillId="2" borderId="18" xfId="0" applyFont="1" applyFill="1" applyBorder="1" applyAlignment="1" applyProtection="1">
      <alignment horizontal="center" vertical="center"/>
      <protection locked="0"/>
    </xf>
    <xf numFmtId="0" fontId="82" fillId="25" borderId="9" xfId="0" applyFont="1" applyFill="1" applyBorder="1" applyAlignment="1">
      <alignment horizontal="center" vertical="center" wrapText="1"/>
    </xf>
    <xf numFmtId="2" fontId="31" fillId="30" borderId="14" xfId="0" applyNumberFormat="1" applyFont="1" applyFill="1" applyBorder="1" applyAlignment="1">
      <alignment horizontal="center" vertical="center"/>
    </xf>
    <xf numFmtId="2" fontId="43" fillId="30" borderId="10" xfId="0" applyNumberFormat="1" applyFont="1" applyFill="1" applyBorder="1" applyAlignment="1">
      <alignment horizontal="center" vertical="center"/>
    </xf>
    <xf numFmtId="2" fontId="31" fillId="30" borderId="13" xfId="0" applyNumberFormat="1" applyFont="1" applyFill="1" applyBorder="1" applyAlignment="1">
      <alignment horizontal="center" vertical="center"/>
    </xf>
    <xf numFmtId="2" fontId="31" fillId="26" borderId="13" xfId="0" applyNumberFormat="1" applyFont="1" applyFill="1" applyBorder="1" applyAlignment="1">
      <alignment horizontal="center" vertical="center"/>
    </xf>
    <xf numFmtId="2" fontId="43" fillId="26" borderId="10" xfId="0" applyNumberFormat="1" applyFont="1" applyFill="1" applyBorder="1" applyAlignment="1">
      <alignment horizontal="center" vertical="center"/>
    </xf>
    <xf numFmtId="2" fontId="29" fillId="30" borderId="13" xfId="0" applyNumberFormat="1" applyFont="1" applyFill="1" applyBorder="1" applyAlignment="1">
      <alignment horizontal="center" vertical="center"/>
    </xf>
    <xf numFmtId="2" fontId="39" fillId="30" borderId="7" xfId="0" applyNumberFormat="1" applyFont="1" applyFill="1" applyBorder="1" applyAlignment="1">
      <alignment horizontal="center" vertical="center"/>
    </xf>
    <xf numFmtId="2" fontId="29" fillId="30" borderId="14" xfId="0" applyNumberFormat="1" applyFont="1" applyFill="1" applyBorder="1" applyAlignment="1">
      <alignment horizontal="center" vertical="center"/>
    </xf>
    <xf numFmtId="2" fontId="39" fillId="30" borderId="10" xfId="0" applyNumberFormat="1" applyFont="1" applyFill="1" applyBorder="1" applyAlignment="1">
      <alignment horizontal="center" vertical="center"/>
    </xf>
    <xf numFmtId="2" fontId="29" fillId="30" borderId="40" xfId="0" applyNumberFormat="1" applyFont="1" applyFill="1" applyBorder="1" applyAlignment="1">
      <alignment horizontal="center" vertical="center"/>
    </xf>
    <xf numFmtId="2" fontId="39" fillId="30" borderId="9" xfId="0" applyNumberFormat="1" applyFont="1" applyFill="1" applyBorder="1" applyAlignment="1">
      <alignment horizontal="center" vertical="center"/>
    </xf>
    <xf numFmtId="2" fontId="29" fillId="30" borderId="57" xfId="0" applyNumberFormat="1" applyFont="1" applyFill="1" applyBorder="1" applyAlignment="1">
      <alignment horizontal="center" vertical="center"/>
    </xf>
    <xf numFmtId="0" fontId="82" fillId="0" borderId="8" xfId="2" applyFont="1" applyBorder="1" applyAlignment="1" applyProtection="1">
      <alignment horizontal="center" vertical="center"/>
      <protection hidden="1"/>
    </xf>
    <xf numFmtId="2" fontId="123" fillId="25" borderId="20" xfId="0" applyNumberFormat="1" applyFont="1" applyFill="1" applyBorder="1" applyAlignment="1">
      <alignment horizontal="center" vertical="center"/>
    </xf>
    <xf numFmtId="0" fontId="123" fillId="25" borderId="8" xfId="2" applyFont="1" applyFill="1" applyBorder="1" applyAlignment="1" applyProtection="1">
      <alignment horizontal="center" vertical="center"/>
      <protection hidden="1"/>
    </xf>
    <xf numFmtId="0" fontId="123" fillId="25" borderId="20" xfId="0" applyFont="1" applyFill="1" applyBorder="1" applyAlignment="1">
      <alignment horizontal="center" vertical="center" wrapText="1"/>
    </xf>
    <xf numFmtId="0" fontId="123" fillId="25" borderId="8" xfId="0" applyFont="1" applyFill="1" applyBorder="1" applyAlignment="1">
      <alignment horizontal="center" vertical="center" wrapText="1"/>
    </xf>
    <xf numFmtId="0" fontId="123" fillId="25" borderId="19" xfId="0" applyFont="1" applyFill="1" applyBorder="1" applyAlignment="1">
      <alignment horizontal="center" vertical="center" wrapText="1"/>
    </xf>
    <xf numFmtId="0" fontId="123" fillId="25" borderId="9" xfId="0" applyFont="1" applyFill="1" applyBorder="1" applyAlignment="1">
      <alignment horizontal="center" vertical="center" wrapText="1"/>
    </xf>
    <xf numFmtId="0" fontId="90" fillId="16" borderId="45" xfId="0" applyFont="1" applyFill="1" applyBorder="1" applyAlignment="1" applyProtection="1">
      <alignment horizontal="center" vertical="center"/>
      <protection hidden="1"/>
    </xf>
    <xf numFmtId="0" fontId="91" fillId="16" borderId="17" xfId="0" applyFont="1" applyFill="1" applyBorder="1" applyAlignment="1">
      <alignment horizontal="center" vertical="top" wrapText="1"/>
    </xf>
    <xf numFmtId="0" fontId="11" fillId="11" borderId="22" xfId="0" applyFont="1" applyFill="1" applyBorder="1" applyAlignment="1" applyProtection="1">
      <alignment horizontal="left" vertical="center"/>
      <protection hidden="1"/>
    </xf>
    <xf numFmtId="2" fontId="29" fillId="31" borderId="16" xfId="0" applyNumberFormat="1" applyFont="1" applyFill="1" applyBorder="1" applyAlignment="1">
      <alignment horizontal="center" vertical="center"/>
    </xf>
    <xf numFmtId="2" fontId="39" fillId="31" borderId="6" xfId="0" applyNumberFormat="1" applyFont="1" applyFill="1" applyBorder="1" applyAlignment="1">
      <alignment horizontal="center" vertical="center"/>
    </xf>
    <xf numFmtId="2" fontId="29" fillId="31" borderId="13" xfId="0" applyNumberFormat="1" applyFont="1" applyFill="1" applyBorder="1" applyAlignment="1">
      <alignment horizontal="center" vertical="center"/>
    </xf>
    <xf numFmtId="2" fontId="39" fillId="31" borderId="7" xfId="0" applyNumberFormat="1" applyFont="1" applyFill="1" applyBorder="1" applyAlignment="1">
      <alignment horizontal="center" vertical="center"/>
    </xf>
    <xf numFmtId="0" fontId="14" fillId="0" borderId="67" xfId="0" applyFont="1" applyBorder="1" applyAlignment="1" applyProtection="1">
      <alignment horizontal="center"/>
      <protection hidden="1"/>
    </xf>
    <xf numFmtId="0" fontId="14" fillId="0" borderId="18" xfId="0" applyFont="1" applyBorder="1" applyAlignment="1" applyProtection="1">
      <alignment horizontal="center"/>
      <protection hidden="1"/>
    </xf>
    <xf numFmtId="0" fontId="86" fillId="25" borderId="96" xfId="0" applyFont="1" applyFill="1" applyBorder="1" applyAlignment="1">
      <alignment horizontal="center" vertical="center" wrapText="1"/>
    </xf>
    <xf numFmtId="0" fontId="29" fillId="26" borderId="13" xfId="0" applyFont="1" applyFill="1" applyBorder="1" applyAlignment="1">
      <alignment horizontal="center" vertical="center"/>
    </xf>
    <xf numFmtId="0" fontId="86" fillId="25" borderId="17" xfId="0" applyFont="1" applyFill="1" applyBorder="1" applyAlignment="1">
      <alignment horizontal="center" vertical="center" wrapText="1"/>
    </xf>
    <xf numFmtId="0" fontId="86" fillId="0" borderId="17" xfId="0" applyFont="1" applyBorder="1" applyAlignment="1">
      <alignment horizontal="center" vertical="center" wrapText="1"/>
    </xf>
    <xf numFmtId="0" fontId="123" fillId="25" borderId="17" xfId="0" applyFont="1" applyFill="1" applyBorder="1" applyAlignment="1">
      <alignment horizontal="center" vertical="center"/>
    </xf>
    <xf numFmtId="0" fontId="84" fillId="0" borderId="71" xfId="0" applyFont="1" applyBorder="1" applyAlignment="1" applyProtection="1">
      <alignment horizontal="center" vertical="center"/>
      <protection locked="0"/>
    </xf>
    <xf numFmtId="49" fontId="88" fillId="25" borderId="78" xfId="2" applyNumberFormat="1" applyFont="1" applyFill="1" applyBorder="1" applyAlignment="1">
      <alignment horizontal="center" vertical="center" wrapText="1"/>
    </xf>
    <xf numFmtId="49" fontId="88" fillId="25" borderId="94" xfId="2" applyNumberFormat="1" applyFont="1" applyFill="1" applyBorder="1" applyAlignment="1">
      <alignment horizontal="center" vertical="center" wrapText="1"/>
    </xf>
    <xf numFmtId="0" fontId="93" fillId="25" borderId="89" xfId="0" applyFont="1" applyFill="1" applyBorder="1"/>
    <xf numFmtId="49" fontId="82" fillId="0" borderId="41" xfId="0" applyNumberFormat="1" applyFont="1" applyBorder="1" applyAlignment="1">
      <alignment horizontal="center" vertical="center"/>
    </xf>
    <xf numFmtId="2" fontId="29" fillId="31" borderId="57" xfId="0" applyNumberFormat="1" applyFont="1" applyFill="1" applyBorder="1" applyAlignment="1">
      <alignment horizontal="center" vertical="center"/>
    </xf>
    <xf numFmtId="2" fontId="39" fillId="31" borderId="11" xfId="0" applyNumberFormat="1" applyFont="1" applyFill="1" applyBorder="1" applyAlignment="1">
      <alignment horizontal="center" vertical="center"/>
    </xf>
    <xf numFmtId="3" fontId="82" fillId="0" borderId="8" xfId="0" applyNumberFormat="1" applyFont="1" applyBorder="1" applyAlignment="1">
      <alignment horizontal="center" vertical="center"/>
    </xf>
    <xf numFmtId="3" fontId="82" fillId="0" borderId="19" xfId="0" applyNumberFormat="1" applyFont="1" applyBorder="1" applyAlignment="1">
      <alignment horizontal="center" vertical="center"/>
    </xf>
    <xf numFmtId="0" fontId="86" fillId="15" borderId="90" xfId="0" applyFont="1" applyFill="1" applyBorder="1" applyAlignment="1">
      <alignment horizontal="center" vertical="center" wrapText="1"/>
    </xf>
    <xf numFmtId="0" fontId="86" fillId="15" borderId="77" xfId="0" applyFont="1" applyFill="1" applyBorder="1" applyAlignment="1">
      <alignment horizontal="center" vertical="center" wrapText="1"/>
    </xf>
    <xf numFmtId="0" fontId="86" fillId="15" borderId="77" xfId="0" applyFont="1" applyFill="1" applyBorder="1" applyAlignment="1">
      <alignment horizontal="center" vertical="center"/>
    </xf>
    <xf numFmtId="2" fontId="83" fillId="0" borderId="77" xfId="0" applyNumberFormat="1" applyFont="1" applyBorder="1" applyAlignment="1">
      <alignment horizontal="center" vertical="center"/>
    </xf>
    <xf numFmtId="0" fontId="84" fillId="0" borderId="75" xfId="0" applyFont="1" applyBorder="1" applyAlignment="1" applyProtection="1">
      <alignment horizontal="center" vertical="center"/>
      <protection locked="0"/>
    </xf>
    <xf numFmtId="0" fontId="85" fillId="0" borderId="104" xfId="0" applyFont="1" applyBorder="1" applyAlignment="1">
      <alignment horizontal="center" vertical="center"/>
    </xf>
    <xf numFmtId="0" fontId="86" fillId="15" borderId="94" xfId="0" applyFont="1" applyFill="1" applyBorder="1" applyAlignment="1">
      <alignment horizontal="center" vertical="center" wrapText="1"/>
    </xf>
    <xf numFmtId="3" fontId="86" fillId="0" borderId="19" xfId="0" applyNumberFormat="1" applyFont="1" applyBorder="1" applyAlignment="1">
      <alignment horizontal="center" vertical="center" wrapText="1"/>
    </xf>
    <xf numFmtId="0" fontId="85" fillId="0" borderId="105" xfId="0" applyFont="1" applyBorder="1" applyAlignment="1">
      <alignment horizontal="center" vertical="center"/>
    </xf>
    <xf numFmtId="0" fontId="82" fillId="25" borderId="76" xfId="0" applyFont="1" applyFill="1" applyBorder="1" applyAlignment="1">
      <alignment horizontal="center" vertical="center" wrapText="1"/>
    </xf>
    <xf numFmtId="0" fontId="82" fillId="25" borderId="41" xfId="0" applyFont="1" applyFill="1" applyBorder="1" applyAlignment="1">
      <alignment horizontal="center" vertical="center" wrapText="1"/>
    </xf>
    <xf numFmtId="2" fontId="123" fillId="25" borderId="77" xfId="0" applyNumberFormat="1" applyFont="1" applyFill="1" applyBorder="1" applyAlignment="1">
      <alignment horizontal="center" vertical="center"/>
    </xf>
    <xf numFmtId="3" fontId="86" fillId="0" borderId="19" xfId="0" applyNumberFormat="1" applyFont="1" applyBorder="1" applyAlignment="1">
      <alignment horizontal="center" vertical="center"/>
    </xf>
    <xf numFmtId="0" fontId="82" fillId="0" borderId="20" xfId="3" applyFont="1" applyFill="1" applyBorder="1" applyAlignment="1" applyProtection="1">
      <alignment horizontal="center" vertical="center"/>
      <protection hidden="1"/>
    </xf>
    <xf numFmtId="0" fontId="55" fillId="0" borderId="8" xfId="0" applyFont="1" applyBorder="1"/>
    <xf numFmtId="0" fontId="127" fillId="0" borderId="0" xfId="0" applyFont="1"/>
    <xf numFmtId="0" fontId="55" fillId="0" borderId="0" xfId="0" applyFont="1"/>
    <xf numFmtId="0" fontId="129" fillId="0" borderId="8" xfId="0" applyFont="1" applyBorder="1"/>
    <xf numFmtId="0" fontId="130" fillId="0" borderId="8" xfId="0" applyFont="1" applyBorder="1" applyAlignment="1">
      <alignment horizontal="center" vertical="center"/>
    </xf>
    <xf numFmtId="0" fontId="131" fillId="0" borderId="0" xfId="0" applyFont="1"/>
    <xf numFmtId="0" fontId="129" fillId="0" borderId="0" xfId="0" applyFont="1"/>
    <xf numFmtId="2" fontId="123" fillId="25" borderId="19" xfId="2" applyNumberFormat="1" applyFont="1" applyFill="1" applyBorder="1" applyAlignment="1" applyProtection="1">
      <alignment horizontal="center" vertical="center"/>
      <protection hidden="1"/>
    </xf>
    <xf numFmtId="0" fontId="88" fillId="25" borderId="20" xfId="3" applyFont="1" applyFill="1" applyBorder="1" applyAlignment="1">
      <alignment horizontal="center" vertical="center" wrapText="1"/>
    </xf>
    <xf numFmtId="2" fontId="123" fillId="25" borderId="8" xfId="0" applyNumberFormat="1" applyFont="1" applyFill="1" applyBorder="1" applyAlignment="1">
      <alignment horizontal="center" vertical="center"/>
    </xf>
    <xf numFmtId="0" fontId="123" fillId="25" borderId="20" xfId="3" applyFont="1" applyFill="1" applyBorder="1" applyAlignment="1" applyProtection="1">
      <alignment horizontal="center" vertical="center"/>
      <protection hidden="1"/>
    </xf>
    <xf numFmtId="0" fontId="123" fillId="25" borderId="19" xfId="3" applyFont="1" applyFill="1" applyBorder="1" applyAlignment="1" applyProtection="1">
      <alignment horizontal="center" vertical="center"/>
      <protection hidden="1"/>
    </xf>
    <xf numFmtId="0" fontId="123" fillId="25" borderId="20" xfId="2" applyFont="1" applyFill="1" applyBorder="1" applyAlignment="1" applyProtection="1">
      <alignment horizontal="center" vertical="center"/>
      <protection hidden="1"/>
    </xf>
    <xf numFmtId="2" fontId="123" fillId="25" borderId="20" xfId="2" applyNumberFormat="1" applyFont="1" applyFill="1" applyBorder="1" applyAlignment="1" applyProtection="1">
      <alignment horizontal="center" vertical="center"/>
      <protection hidden="1"/>
    </xf>
    <xf numFmtId="2" fontId="123" fillId="25" borderId="8" xfId="2" applyNumberFormat="1" applyFont="1" applyFill="1" applyBorder="1" applyAlignment="1" applyProtection="1">
      <alignment horizontal="center" vertical="center"/>
      <protection hidden="1"/>
    </xf>
    <xf numFmtId="0" fontId="123" fillId="25" borderId="5" xfId="0" applyFont="1" applyFill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21" fillId="11" borderId="23" xfId="0" applyFont="1" applyFill="1" applyBorder="1" applyAlignment="1">
      <alignment horizontal="left" vertical="center"/>
    </xf>
    <xf numFmtId="0" fontId="127" fillId="11" borderId="23" xfId="0" applyFont="1" applyFill="1" applyBorder="1" applyAlignment="1">
      <alignment horizontal="center" vertical="center"/>
    </xf>
    <xf numFmtId="0" fontId="15" fillId="11" borderId="23" xfId="0" applyFont="1" applyFill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2" fontId="29" fillId="33" borderId="13" xfId="0" applyNumberFormat="1" applyFont="1" applyFill="1" applyBorder="1" applyAlignment="1">
      <alignment horizontal="center" vertical="center"/>
    </xf>
    <xf numFmtId="2" fontId="39" fillId="34" borderId="7" xfId="0" applyNumberFormat="1" applyFont="1" applyFill="1" applyBorder="1" applyAlignment="1">
      <alignment horizontal="center" vertical="center"/>
    </xf>
    <xf numFmtId="2" fontId="39" fillId="33" borderId="7" xfId="0" applyNumberFormat="1" applyFont="1" applyFill="1" applyBorder="1" applyAlignment="1">
      <alignment horizontal="center" vertical="center"/>
    </xf>
    <xf numFmtId="2" fontId="29" fillId="33" borderId="15" xfId="0" applyNumberFormat="1" applyFont="1" applyFill="1" applyBorder="1" applyAlignment="1">
      <alignment horizontal="center" vertical="center"/>
    </xf>
    <xf numFmtId="2" fontId="29" fillId="33" borderId="1" xfId="0" applyNumberFormat="1" applyFont="1" applyFill="1" applyBorder="1" applyAlignment="1">
      <alignment horizontal="center" vertical="center"/>
    </xf>
    <xf numFmtId="2" fontId="29" fillId="33" borderId="28" xfId="0" applyNumberFormat="1" applyFont="1" applyFill="1" applyBorder="1" applyAlignment="1">
      <alignment horizontal="center" vertical="center"/>
    </xf>
    <xf numFmtId="2" fontId="39" fillId="33" borderId="11" xfId="0" applyNumberFormat="1" applyFont="1" applyFill="1" applyBorder="1" applyAlignment="1">
      <alignment horizontal="center" vertical="center"/>
    </xf>
    <xf numFmtId="2" fontId="29" fillId="33" borderId="16" xfId="0" applyNumberFormat="1" applyFont="1" applyFill="1" applyBorder="1" applyAlignment="1">
      <alignment horizontal="center" vertical="center"/>
    </xf>
    <xf numFmtId="2" fontId="29" fillId="33" borderId="14" xfId="0" applyNumberFormat="1" applyFont="1" applyFill="1" applyBorder="1" applyAlignment="1">
      <alignment horizontal="center" vertical="center"/>
    </xf>
    <xf numFmtId="2" fontId="39" fillId="33" borderId="10" xfId="0" applyNumberFormat="1" applyFont="1" applyFill="1" applyBorder="1" applyAlignment="1">
      <alignment horizontal="center" vertical="center"/>
    </xf>
    <xf numFmtId="2" fontId="39" fillId="33" borderId="28" xfId="0" applyNumberFormat="1" applyFont="1" applyFill="1" applyBorder="1" applyAlignment="1">
      <alignment horizontal="center" vertical="center"/>
    </xf>
    <xf numFmtId="2" fontId="30" fillId="33" borderId="71" xfId="0" applyNumberFormat="1" applyFont="1" applyFill="1" applyBorder="1" applyAlignment="1">
      <alignment horizontal="center" vertical="center"/>
    </xf>
    <xf numFmtId="2" fontId="39" fillId="33" borderId="73" xfId="0" applyNumberFormat="1" applyFont="1" applyFill="1" applyBorder="1" applyAlignment="1">
      <alignment horizontal="center" vertical="center"/>
    </xf>
    <xf numFmtId="2" fontId="30" fillId="33" borderId="28" xfId="0" applyNumberFormat="1" applyFont="1" applyFill="1" applyBorder="1" applyAlignment="1">
      <alignment horizontal="center" vertical="center"/>
    </xf>
    <xf numFmtId="2" fontId="39" fillId="33" borderId="35" xfId="0" applyNumberFormat="1" applyFont="1" applyFill="1" applyBorder="1" applyAlignment="1">
      <alignment horizontal="center" vertical="center"/>
    </xf>
    <xf numFmtId="2" fontId="31" fillId="33" borderId="68" xfId="0" applyNumberFormat="1" applyFont="1" applyFill="1" applyBorder="1" applyAlignment="1">
      <alignment horizontal="center" vertical="center"/>
    </xf>
    <xf numFmtId="2" fontId="39" fillId="33" borderId="8" xfId="0" applyNumberFormat="1" applyFont="1" applyFill="1" applyBorder="1" applyAlignment="1">
      <alignment horizontal="center" vertical="center"/>
    </xf>
    <xf numFmtId="2" fontId="31" fillId="33" borderId="40" xfId="0" applyNumberFormat="1" applyFont="1" applyFill="1" applyBorder="1" applyAlignment="1">
      <alignment horizontal="center" vertical="center"/>
    </xf>
    <xf numFmtId="2" fontId="39" fillId="33" borderId="9" xfId="0" applyNumberFormat="1" applyFont="1" applyFill="1" applyBorder="1" applyAlignment="1">
      <alignment horizontal="center" vertical="center"/>
    </xf>
    <xf numFmtId="2" fontId="31" fillId="33" borderId="28" xfId="0" applyNumberFormat="1" applyFont="1" applyFill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 vertical="center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67" xfId="0" applyFont="1" applyBorder="1" applyAlignment="1" applyProtection="1">
      <alignment horizontal="center" vertical="center" wrapText="1"/>
      <protection hidden="1"/>
    </xf>
    <xf numFmtId="0" fontId="5" fillId="0" borderId="26" xfId="0" applyFont="1" applyBorder="1" applyAlignment="1" applyProtection="1">
      <alignment horizontal="center" vertical="center" wrapText="1"/>
      <protection hidden="1"/>
    </xf>
    <xf numFmtId="0" fontId="86" fillId="25" borderId="45" xfId="0" applyFont="1" applyFill="1" applyBorder="1" applyAlignment="1">
      <alignment horizontal="center" vertical="center" wrapText="1"/>
    </xf>
    <xf numFmtId="49" fontId="86" fillId="0" borderId="17" xfId="0" applyNumberFormat="1" applyFont="1" applyBorder="1" applyAlignment="1">
      <alignment horizontal="center" vertical="center"/>
    </xf>
    <xf numFmtId="0" fontId="88" fillId="25" borderId="96" xfId="3" applyFont="1" applyFill="1" applyBorder="1" applyAlignment="1">
      <alignment horizontal="center" vertical="center" wrapText="1"/>
    </xf>
    <xf numFmtId="0" fontId="88" fillId="25" borderId="94" xfId="2" applyFont="1" applyFill="1" applyBorder="1" applyAlignment="1">
      <alignment horizontal="center" vertical="center" wrapText="1"/>
    </xf>
    <xf numFmtId="0" fontId="88" fillId="25" borderId="78" xfId="2" applyFont="1" applyFill="1" applyBorder="1" applyAlignment="1">
      <alignment horizontal="center" vertical="center" wrapText="1"/>
    </xf>
    <xf numFmtId="0" fontId="82" fillId="25" borderId="93" xfId="0" applyFont="1" applyFill="1" applyBorder="1" applyAlignment="1">
      <alignment horizontal="center" vertical="center" wrapText="1"/>
    </xf>
    <xf numFmtId="0" fontId="86" fillId="25" borderId="76" xfId="0" applyFont="1" applyFill="1" applyBorder="1" applyAlignment="1">
      <alignment horizontal="center" vertical="center" wrapText="1"/>
    </xf>
    <xf numFmtId="2" fontId="83" fillId="0" borderId="62" xfId="0" applyNumberFormat="1" applyFont="1" applyBorder="1" applyAlignment="1">
      <alignment horizontal="center" vertical="center"/>
    </xf>
    <xf numFmtId="0" fontId="133" fillId="0" borderId="8" xfId="0" applyFont="1" applyBorder="1"/>
    <xf numFmtId="0" fontId="133" fillId="0" borderId="0" xfId="0" applyFont="1"/>
    <xf numFmtId="0" fontId="11" fillId="0" borderId="21" xfId="0" applyFont="1" applyBorder="1" applyAlignment="1" applyProtection="1">
      <alignment horizontal="left" vertical="center"/>
      <protection hidden="1"/>
    </xf>
    <xf numFmtId="0" fontId="86" fillId="0" borderId="41" xfId="0" applyFont="1" applyBorder="1" applyAlignment="1">
      <alignment vertical="center" wrapText="1"/>
    </xf>
    <xf numFmtId="2" fontId="123" fillId="25" borderId="41" xfId="0" applyNumberFormat="1" applyFont="1" applyFill="1" applyBorder="1" applyAlignment="1">
      <alignment horizontal="center" vertical="center"/>
    </xf>
    <xf numFmtId="0" fontId="82" fillId="2" borderId="20" xfId="0" applyFont="1" applyFill="1" applyBorder="1" applyAlignment="1">
      <alignment horizontal="center" vertical="center"/>
    </xf>
    <xf numFmtId="0" fontId="86" fillId="35" borderId="8" xfId="0" applyFont="1" applyFill="1" applyBorder="1" applyAlignment="1">
      <alignment horizontal="center" vertical="center" wrapText="1"/>
    </xf>
    <xf numFmtId="0" fontId="86" fillId="35" borderId="19" xfId="0" applyFont="1" applyFill="1" applyBorder="1" applyAlignment="1">
      <alignment horizontal="center" vertical="center" wrapText="1"/>
    </xf>
    <xf numFmtId="0" fontId="86" fillId="35" borderId="67" xfId="0" applyFont="1" applyFill="1" applyBorder="1" applyAlignment="1">
      <alignment horizontal="center" vertical="center" wrapText="1"/>
    </xf>
    <xf numFmtId="0" fontId="86" fillId="35" borderId="20" xfId="0" applyFont="1" applyFill="1" applyBorder="1" applyAlignment="1">
      <alignment horizontal="center" vertical="center" wrapText="1"/>
    </xf>
    <xf numFmtId="0" fontId="86" fillId="35" borderId="21" xfId="0" applyFont="1" applyFill="1" applyBorder="1" applyAlignment="1">
      <alignment horizontal="center" vertical="center" wrapText="1"/>
    </xf>
    <xf numFmtId="0" fontId="86" fillId="8" borderId="8" xfId="0" applyFont="1" applyFill="1" applyBorder="1" applyAlignment="1">
      <alignment horizontal="center" vertical="center" wrapText="1"/>
    </xf>
    <xf numFmtId="0" fontId="123" fillId="8" borderId="8" xfId="0" applyFont="1" applyFill="1" applyBorder="1" applyAlignment="1">
      <alignment horizontal="center" vertical="center"/>
    </xf>
    <xf numFmtId="0" fontId="123" fillId="35" borderId="8" xfId="0" applyFont="1" applyFill="1" applyBorder="1" applyAlignment="1">
      <alignment horizontal="center" vertical="center"/>
    </xf>
    <xf numFmtId="0" fontId="123" fillId="35" borderId="19" xfId="0" applyFont="1" applyFill="1" applyBorder="1" applyAlignment="1">
      <alignment horizontal="center" vertical="center"/>
    </xf>
    <xf numFmtId="0" fontId="123" fillId="35" borderId="20" xfId="0" applyFont="1" applyFill="1" applyBorder="1" applyAlignment="1">
      <alignment horizontal="center" vertical="center"/>
    </xf>
    <xf numFmtId="0" fontId="31" fillId="35" borderId="45" xfId="0" applyFont="1" applyFill="1" applyBorder="1" applyAlignment="1">
      <alignment horizontal="center" vertical="center"/>
    </xf>
    <xf numFmtId="0" fontId="86" fillId="8" borderId="17" xfId="0" applyFont="1" applyFill="1" applyBorder="1" applyAlignment="1">
      <alignment horizontal="center" vertical="center" wrapText="1"/>
    </xf>
    <xf numFmtId="2" fontId="98" fillId="0" borderId="17" xfId="0" applyNumberFormat="1" applyFont="1" applyBorder="1" applyAlignment="1">
      <alignment horizontal="center" vertical="center"/>
    </xf>
    <xf numFmtId="0" fontId="31" fillId="36" borderId="78" xfId="0" applyFont="1" applyFill="1" applyBorder="1" applyAlignment="1">
      <alignment horizontal="center" vertical="center" wrapText="1"/>
    </xf>
    <xf numFmtId="0" fontId="31" fillId="36" borderId="76" xfId="0" applyFont="1" applyFill="1" applyBorder="1" applyAlignment="1">
      <alignment horizontal="center" vertical="center" wrapText="1"/>
    </xf>
    <xf numFmtId="0" fontId="86" fillId="8" borderId="41" xfId="0" applyFont="1" applyFill="1" applyBorder="1" applyAlignment="1">
      <alignment horizontal="center" vertical="center" wrapText="1"/>
    </xf>
    <xf numFmtId="2" fontId="98" fillId="0" borderId="41" xfId="0" applyNumberFormat="1" applyFont="1" applyBorder="1" applyAlignment="1">
      <alignment horizontal="center" vertical="center"/>
    </xf>
    <xf numFmtId="49" fontId="31" fillId="29" borderId="17" xfId="0" applyNumberFormat="1" applyFont="1" applyFill="1" applyBorder="1" applyAlignment="1">
      <alignment horizontal="center" vertical="center"/>
    </xf>
    <xf numFmtId="49" fontId="31" fillId="32" borderId="8" xfId="0" applyNumberFormat="1" applyFont="1" applyFill="1" applyBorder="1" applyAlignment="1">
      <alignment horizontal="center" vertical="center"/>
    </xf>
    <xf numFmtId="49" fontId="31" fillId="32" borderId="41" xfId="0" applyNumberFormat="1" applyFont="1" applyFill="1" applyBorder="1" applyAlignment="1">
      <alignment horizontal="center" vertical="center"/>
    </xf>
    <xf numFmtId="2" fontId="123" fillId="8" borderId="17" xfId="0" applyNumberFormat="1" applyFont="1" applyFill="1" applyBorder="1" applyAlignment="1">
      <alignment horizontal="center" vertical="center"/>
    </xf>
    <xf numFmtId="2" fontId="123" fillId="8" borderId="8" xfId="0" applyNumberFormat="1" applyFont="1" applyFill="1" applyBorder="1" applyAlignment="1">
      <alignment horizontal="center" vertical="center"/>
    </xf>
    <xf numFmtId="2" fontId="123" fillId="8" borderId="41" xfId="0" applyNumberFormat="1" applyFont="1" applyFill="1" applyBorder="1" applyAlignment="1">
      <alignment horizontal="center" vertical="center"/>
    </xf>
    <xf numFmtId="0" fontId="84" fillId="2" borderId="67" xfId="0" applyFont="1" applyFill="1" applyBorder="1" applyAlignment="1" applyProtection="1">
      <alignment horizontal="center" vertical="center"/>
      <protection locked="0"/>
    </xf>
    <xf numFmtId="2" fontId="31" fillId="37" borderId="2" xfId="0" applyNumberFormat="1" applyFont="1" applyFill="1" applyBorder="1" applyAlignment="1">
      <alignment horizontal="center" vertical="center"/>
    </xf>
    <xf numFmtId="2" fontId="39" fillId="37" borderId="4" xfId="0" applyNumberFormat="1" applyFont="1" applyFill="1" applyBorder="1" applyAlignment="1">
      <alignment horizontal="center" vertical="center"/>
    </xf>
    <xf numFmtId="2" fontId="31" fillId="37" borderId="14" xfId="0" applyNumberFormat="1" applyFont="1" applyFill="1" applyBorder="1" applyAlignment="1">
      <alignment horizontal="center" vertical="center"/>
    </xf>
    <xf numFmtId="2" fontId="39" fillId="37" borderId="10" xfId="0" applyNumberFormat="1" applyFont="1" applyFill="1" applyBorder="1" applyAlignment="1">
      <alignment horizontal="center" vertical="center"/>
    </xf>
    <xf numFmtId="2" fontId="29" fillId="37" borderId="13" xfId="0" applyNumberFormat="1" applyFont="1" applyFill="1" applyBorder="1" applyAlignment="1">
      <alignment horizontal="center" vertical="center"/>
    </xf>
    <xf numFmtId="2" fontId="39" fillId="38" borderId="6" xfId="0" applyNumberFormat="1" applyFont="1" applyFill="1" applyBorder="1" applyAlignment="1">
      <alignment horizontal="center" vertical="center"/>
    </xf>
    <xf numFmtId="2" fontId="39" fillId="38" borderId="7" xfId="0" applyNumberFormat="1" applyFont="1" applyFill="1" applyBorder="1" applyAlignment="1">
      <alignment horizontal="center" vertical="center"/>
    </xf>
    <xf numFmtId="2" fontId="29" fillId="37" borderId="14" xfId="0" applyNumberFormat="1" applyFont="1" applyFill="1" applyBorder="1" applyAlignment="1">
      <alignment horizontal="center" vertical="center"/>
    </xf>
    <xf numFmtId="2" fontId="39" fillId="38" borderId="10" xfId="0" applyNumberFormat="1" applyFont="1" applyFill="1" applyBorder="1" applyAlignment="1">
      <alignment horizontal="center" vertical="center"/>
    </xf>
    <xf numFmtId="0" fontId="29" fillId="39" borderId="28" xfId="0" applyFont="1" applyFill="1" applyBorder="1" applyAlignment="1">
      <alignment horizontal="center"/>
    </xf>
    <xf numFmtId="2" fontId="39" fillId="39" borderId="26" xfId="0" applyNumberFormat="1" applyFont="1" applyFill="1" applyBorder="1" applyAlignment="1">
      <alignment horizontal="center" vertical="center"/>
    </xf>
    <xf numFmtId="0" fontId="29" fillId="39" borderId="36" xfId="0" applyFont="1" applyFill="1" applyBorder="1" applyAlignment="1">
      <alignment horizontal="center"/>
    </xf>
    <xf numFmtId="2" fontId="39" fillId="39" borderId="67" xfId="0" applyNumberFormat="1" applyFont="1" applyFill="1" applyBorder="1" applyAlignment="1">
      <alignment horizontal="center" vertical="center"/>
    </xf>
    <xf numFmtId="2" fontId="29" fillId="40" borderId="14" xfId="0" applyNumberFormat="1" applyFont="1" applyFill="1" applyBorder="1" applyAlignment="1">
      <alignment horizontal="center" vertical="center"/>
    </xf>
    <xf numFmtId="2" fontId="39" fillId="40" borderId="10" xfId="0" applyNumberFormat="1" applyFont="1" applyFill="1" applyBorder="1" applyAlignment="1">
      <alignment horizontal="center" vertical="center"/>
    </xf>
    <xf numFmtId="2" fontId="29" fillId="40" borderId="36" xfId="0" applyNumberFormat="1" applyFont="1" applyFill="1" applyBorder="1" applyAlignment="1">
      <alignment horizontal="center" vertical="center"/>
    </xf>
    <xf numFmtId="2" fontId="39" fillId="40" borderId="26" xfId="0" applyNumberFormat="1" applyFont="1" applyFill="1" applyBorder="1" applyAlignment="1">
      <alignment horizontal="center" vertical="center"/>
    </xf>
    <xf numFmtId="3" fontId="86" fillId="25" borderId="89" xfId="0" applyNumberFormat="1" applyFont="1" applyFill="1" applyBorder="1" applyAlignment="1">
      <alignment horizontal="center" vertical="center" wrapText="1"/>
    </xf>
    <xf numFmtId="49" fontId="31" fillId="0" borderId="14" xfId="0" applyNumberFormat="1" applyFont="1" applyBorder="1" applyAlignment="1">
      <alignment horizontal="center" vertical="center"/>
    </xf>
    <xf numFmtId="49" fontId="31" fillId="0" borderId="16" xfId="0" applyNumberFormat="1" applyFont="1" applyBorder="1" applyAlignment="1">
      <alignment horizontal="center" vertical="center"/>
    </xf>
    <xf numFmtId="3" fontId="29" fillId="0" borderId="28" xfId="0" applyNumberFormat="1" applyFont="1" applyBorder="1" applyAlignment="1">
      <alignment horizontal="center" vertical="center"/>
    </xf>
    <xf numFmtId="0" fontId="88" fillId="26" borderId="25" xfId="2" applyFont="1" applyFill="1" applyBorder="1" applyAlignment="1">
      <alignment horizontal="center" vertical="center" wrapText="1"/>
    </xf>
    <xf numFmtId="2" fontId="123" fillId="35" borderId="8" xfId="0" applyNumberFormat="1" applyFont="1" applyFill="1" applyBorder="1" applyAlignment="1">
      <alignment horizontal="center" vertical="center"/>
    </xf>
    <xf numFmtId="2" fontId="123" fillId="35" borderId="19" xfId="0" applyNumberFormat="1" applyFont="1" applyFill="1" applyBorder="1" applyAlignment="1">
      <alignment horizontal="center" vertical="center"/>
    </xf>
    <xf numFmtId="3" fontId="82" fillId="32" borderId="8" xfId="0" applyNumberFormat="1" applyFont="1" applyFill="1" applyBorder="1" applyAlignment="1">
      <alignment horizontal="center" vertical="center"/>
    </xf>
    <xf numFmtId="3" fontId="82" fillId="32" borderId="19" xfId="0" applyNumberFormat="1" applyFont="1" applyFill="1" applyBorder="1" applyAlignment="1">
      <alignment horizontal="center" vertical="center"/>
    </xf>
    <xf numFmtId="3" fontId="82" fillId="32" borderId="25" xfId="0" applyNumberFormat="1" applyFont="1" applyFill="1" applyBorder="1" applyAlignment="1">
      <alignment horizontal="center" vertical="center"/>
    </xf>
    <xf numFmtId="3" fontId="82" fillId="26" borderId="8" xfId="0" applyNumberFormat="1" applyFont="1" applyFill="1" applyBorder="1" applyAlignment="1">
      <alignment horizontal="center" vertical="center"/>
    </xf>
    <xf numFmtId="3" fontId="82" fillId="26" borderId="19" xfId="0" applyNumberFormat="1" applyFont="1" applyFill="1" applyBorder="1" applyAlignment="1">
      <alignment horizontal="center" vertical="center"/>
    </xf>
    <xf numFmtId="0" fontId="28" fillId="25" borderId="0" xfId="0" applyFont="1" applyFill="1"/>
    <xf numFmtId="0" fontId="14" fillId="0" borderId="87" xfId="0" applyFont="1" applyBorder="1" applyProtection="1">
      <protection hidden="1"/>
    </xf>
    <xf numFmtId="0" fontId="14" fillId="0" borderId="101" xfId="0" applyFont="1" applyBorder="1" applyProtection="1">
      <protection hidden="1"/>
    </xf>
    <xf numFmtId="0" fontId="86" fillId="25" borderId="90" xfId="0" applyFont="1" applyFill="1" applyBorder="1" applyAlignment="1">
      <alignment horizontal="center" vertical="center" wrapText="1"/>
    </xf>
    <xf numFmtId="49" fontId="82" fillId="26" borderId="41" xfId="0" applyNumberFormat="1" applyFont="1" applyFill="1" applyBorder="1" applyAlignment="1">
      <alignment horizontal="center" vertical="center"/>
    </xf>
    <xf numFmtId="0" fontId="82" fillId="26" borderId="77" xfId="0" applyFont="1" applyFill="1" applyBorder="1" applyAlignment="1">
      <alignment horizontal="center" vertical="center" wrapText="1"/>
    </xf>
    <xf numFmtId="0" fontId="14" fillId="0" borderId="92" xfId="0" applyFont="1" applyBorder="1" applyProtection="1">
      <protection hidden="1"/>
    </xf>
    <xf numFmtId="3" fontId="86" fillId="26" borderId="19" xfId="0" applyNumberFormat="1" applyFont="1" applyFill="1" applyBorder="1" applyAlignment="1">
      <alignment horizontal="center" vertical="center"/>
    </xf>
    <xf numFmtId="3" fontId="86" fillId="0" borderId="17" xfId="0" applyNumberFormat="1" applyFont="1" applyBorder="1" applyAlignment="1">
      <alignment horizontal="center" vertical="center" wrapText="1"/>
    </xf>
    <xf numFmtId="3" fontId="86" fillId="0" borderId="8" xfId="0" applyNumberFormat="1" applyFont="1" applyBorder="1" applyAlignment="1">
      <alignment horizontal="center" vertical="center" wrapText="1"/>
    </xf>
    <xf numFmtId="0" fontId="84" fillId="2" borderId="28" xfId="0" applyFont="1" applyFill="1" applyBorder="1" applyAlignment="1" applyProtection="1">
      <alignment horizontal="center" vertical="center"/>
      <protection locked="0"/>
    </xf>
    <xf numFmtId="3" fontId="82" fillId="25" borderId="96" xfId="0" applyNumberFormat="1" applyFont="1" applyFill="1" applyBorder="1" applyAlignment="1">
      <alignment horizontal="center" vertical="center"/>
    </xf>
    <xf numFmtId="3" fontId="82" fillId="26" borderId="20" xfId="0" applyNumberFormat="1" applyFont="1" applyFill="1" applyBorder="1" applyAlignment="1">
      <alignment horizontal="center" vertical="center"/>
    </xf>
    <xf numFmtId="0" fontId="69" fillId="0" borderId="21" xfId="0" applyFont="1" applyBorder="1" applyProtection="1">
      <protection hidden="1"/>
    </xf>
    <xf numFmtId="0" fontId="69" fillId="0" borderId="8" xfId="0" applyFont="1" applyBorder="1"/>
    <xf numFmtId="0" fontId="86" fillId="25" borderId="96" xfId="0" applyFont="1" applyFill="1" applyBorder="1"/>
    <xf numFmtId="0" fontId="86" fillId="25" borderId="20" xfId="0" applyFont="1" applyFill="1" applyBorder="1" applyAlignment="1">
      <alignment horizontal="center" vertical="center"/>
    </xf>
    <xf numFmtId="3" fontId="86" fillId="0" borderId="20" xfId="0" applyNumberFormat="1" applyFont="1" applyBorder="1" applyAlignment="1">
      <alignment horizontal="center" vertical="center" wrapText="1"/>
    </xf>
    <xf numFmtId="2" fontId="113" fillId="25" borderId="20" xfId="0" applyNumberFormat="1" applyFont="1" applyFill="1" applyBorder="1" applyAlignment="1">
      <alignment horizontal="center" vertical="center" wrapText="1"/>
    </xf>
    <xf numFmtId="0" fontId="86" fillId="25" borderId="94" xfId="0" applyFont="1" applyFill="1" applyBorder="1" applyAlignment="1">
      <alignment horizontal="center" vertical="center"/>
    </xf>
    <xf numFmtId="0" fontId="86" fillId="25" borderId="19" xfId="0" applyFont="1" applyFill="1" applyBorder="1" applyAlignment="1">
      <alignment horizontal="center" vertical="center"/>
    </xf>
    <xf numFmtId="0" fontId="86" fillId="25" borderId="96" xfId="0" applyFont="1" applyFill="1" applyBorder="1" applyAlignment="1">
      <alignment horizontal="center" vertical="center"/>
    </xf>
    <xf numFmtId="3" fontId="86" fillId="0" borderId="20" xfId="0" applyNumberFormat="1" applyFont="1" applyBorder="1" applyAlignment="1">
      <alignment horizontal="center" vertical="center"/>
    </xf>
    <xf numFmtId="0" fontId="69" fillId="25" borderId="94" xfId="0" applyFont="1" applyFill="1" applyBorder="1"/>
    <xf numFmtId="0" fontId="88" fillId="0" borderId="19" xfId="0" applyFont="1" applyBorder="1" applyAlignment="1">
      <alignment horizontal="center" vertical="center" wrapText="1"/>
    </xf>
    <xf numFmtId="0" fontId="5" fillId="25" borderId="78" xfId="0" applyFont="1" applyFill="1" applyBorder="1"/>
    <xf numFmtId="3" fontId="5" fillId="0" borderId="20" xfId="0" applyNumberFormat="1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6" fillId="11" borderId="61" xfId="0" applyFont="1" applyFill="1" applyBorder="1" applyAlignment="1" applyProtection="1">
      <alignment horizontal="center" vertical="center"/>
      <protection locked="0"/>
    </xf>
    <xf numFmtId="0" fontId="86" fillId="26" borderId="20" xfId="0" applyFont="1" applyFill="1" applyBorder="1" applyAlignment="1">
      <alignment horizontal="center" vertical="center"/>
    </xf>
    <xf numFmtId="49" fontId="86" fillId="26" borderId="20" xfId="0" applyNumberFormat="1" applyFont="1" applyFill="1" applyBorder="1" applyAlignment="1">
      <alignment horizontal="center" vertical="center" wrapText="1"/>
    </xf>
    <xf numFmtId="2" fontId="101" fillId="26" borderId="20" xfId="0" applyNumberFormat="1" applyFont="1" applyFill="1" applyBorder="1" applyAlignment="1">
      <alignment horizontal="center" vertical="center"/>
    </xf>
    <xf numFmtId="0" fontId="86" fillId="25" borderId="94" xfId="0" applyFont="1" applyFill="1" applyBorder="1"/>
    <xf numFmtId="2" fontId="113" fillId="25" borderId="19" xfId="0" applyNumberFormat="1" applyFont="1" applyFill="1" applyBorder="1" applyAlignment="1">
      <alignment horizontal="center" vertical="center" wrapText="1"/>
    </xf>
    <xf numFmtId="0" fontId="92" fillId="17" borderId="61" xfId="0" applyFont="1" applyFill="1" applyBorder="1" applyAlignment="1">
      <alignment horizontal="center" vertical="center" wrapText="1"/>
    </xf>
    <xf numFmtId="0" fontId="92" fillId="17" borderId="24" xfId="0" applyFont="1" applyFill="1" applyBorder="1" applyAlignment="1">
      <alignment horizontal="center" vertical="center" wrapText="1"/>
    </xf>
    <xf numFmtId="0" fontId="89" fillId="11" borderId="23" xfId="0" applyFont="1" applyFill="1" applyBorder="1" applyAlignment="1">
      <alignment vertical="center"/>
    </xf>
    <xf numFmtId="0" fontId="74" fillId="11" borderId="24" xfId="0" applyFont="1" applyFill="1" applyBorder="1" applyAlignment="1" applyProtection="1">
      <alignment horizontal="center" vertical="center"/>
      <protection locked="0"/>
    </xf>
    <xf numFmtId="0" fontId="90" fillId="16" borderId="45" xfId="0" applyFont="1" applyFill="1" applyBorder="1" applyAlignment="1">
      <alignment horizontal="center" vertical="center"/>
    </xf>
    <xf numFmtId="0" fontId="86" fillId="26" borderId="19" xfId="0" applyFont="1" applyFill="1" applyBorder="1" applyAlignment="1">
      <alignment horizontal="center" vertical="center"/>
    </xf>
    <xf numFmtId="49" fontId="86" fillId="26" borderId="19" xfId="0" applyNumberFormat="1" applyFont="1" applyFill="1" applyBorder="1" applyAlignment="1">
      <alignment horizontal="center" vertical="center" wrapText="1"/>
    </xf>
    <xf numFmtId="2" fontId="101" fillId="26" borderId="19" xfId="0" applyNumberFormat="1" applyFont="1" applyFill="1" applyBorder="1" applyAlignment="1">
      <alignment horizontal="center" vertical="center"/>
    </xf>
    <xf numFmtId="0" fontId="69" fillId="0" borderId="8" xfId="0" applyFont="1" applyBorder="1" applyProtection="1">
      <protection hidden="1"/>
    </xf>
    <xf numFmtId="49" fontId="93" fillId="25" borderId="78" xfId="0" applyNumberFormat="1" applyFont="1" applyFill="1" applyBorder="1" applyAlignment="1">
      <alignment horizontal="center" vertical="center"/>
    </xf>
    <xf numFmtId="49" fontId="82" fillId="26" borderId="8" xfId="0" applyNumberFormat="1" applyFont="1" applyFill="1" applyBorder="1" applyAlignment="1">
      <alignment horizontal="center" vertical="center"/>
    </xf>
    <xf numFmtId="2" fontId="101" fillId="0" borderId="44" xfId="0" applyNumberFormat="1" applyFont="1" applyBorder="1" applyAlignment="1">
      <alignment horizontal="center" vertical="center"/>
    </xf>
    <xf numFmtId="0" fontId="84" fillId="0" borderId="43" xfId="0" applyFont="1" applyBorder="1" applyAlignment="1" applyProtection="1">
      <alignment horizontal="center" vertical="center"/>
      <protection locked="0"/>
    </xf>
    <xf numFmtId="0" fontId="121" fillId="24" borderId="8" xfId="0" applyFont="1" applyFill="1" applyBorder="1" applyAlignment="1">
      <alignment horizontal="center" vertical="center"/>
    </xf>
    <xf numFmtId="0" fontId="13" fillId="11" borderId="23" xfId="0" applyFont="1" applyFill="1" applyBorder="1" applyAlignment="1">
      <alignment vertical="center"/>
    </xf>
    <xf numFmtId="0" fontId="35" fillId="11" borderId="24" xfId="0" applyFont="1" applyFill="1" applyBorder="1" applyAlignment="1">
      <alignment horizontal="center" vertical="center"/>
    </xf>
    <xf numFmtId="0" fontId="5" fillId="18" borderId="19" xfId="0" applyFont="1" applyFill="1" applyBorder="1" applyAlignment="1">
      <alignment horizontal="center" vertical="center" wrapText="1"/>
    </xf>
    <xf numFmtId="2" fontId="86" fillId="15" borderId="19" xfId="0" applyNumberFormat="1" applyFont="1" applyFill="1" applyBorder="1" applyAlignment="1">
      <alignment horizontal="center" vertical="center" wrapText="1"/>
    </xf>
    <xf numFmtId="2" fontId="83" fillId="0" borderId="19" xfId="0" applyNumberFormat="1" applyFont="1" applyBorder="1" applyAlignment="1">
      <alignment horizontal="center" vertical="center" wrapText="1"/>
    </xf>
    <xf numFmtId="0" fontId="29" fillId="41" borderId="13" xfId="0" applyFont="1" applyFill="1" applyBorder="1" applyAlignment="1">
      <alignment horizontal="center" vertical="center"/>
    </xf>
    <xf numFmtId="0" fontId="29" fillId="41" borderId="83" xfId="0" applyFont="1" applyFill="1" applyBorder="1" applyAlignment="1">
      <alignment horizontal="center" vertical="center"/>
    </xf>
    <xf numFmtId="0" fontId="29" fillId="41" borderId="16" xfId="0" applyFont="1" applyFill="1" applyBorder="1" applyAlignment="1">
      <alignment horizontal="center" vertical="center"/>
    </xf>
    <xf numFmtId="0" fontId="63" fillId="0" borderId="8" xfId="0" applyFont="1" applyBorder="1" applyAlignment="1">
      <alignment horizontal="center" vertical="center" wrapText="1"/>
    </xf>
    <xf numFmtId="0" fontId="33" fillId="0" borderId="8" xfId="0" applyFont="1" applyBorder="1" applyAlignment="1" applyProtection="1">
      <alignment horizontal="center" vertical="center" wrapText="1"/>
      <protection locked="0"/>
    </xf>
    <xf numFmtId="0" fontId="33" fillId="0" borderId="41" xfId="0" applyFont="1" applyBorder="1" applyAlignment="1" applyProtection="1">
      <alignment horizontal="center" vertical="center" wrapText="1"/>
      <protection locked="0"/>
    </xf>
    <xf numFmtId="0" fontId="64" fillId="0" borderId="41" xfId="0" quotePrefix="1" applyFont="1" applyBorder="1" applyAlignment="1">
      <alignment horizontal="center" vertical="center" wrapText="1"/>
    </xf>
    <xf numFmtId="0" fontId="116" fillId="0" borderId="8" xfId="0" applyFont="1" applyBorder="1" applyAlignment="1">
      <alignment horizontal="center" vertical="center"/>
    </xf>
    <xf numFmtId="0" fontId="13" fillId="11" borderId="23" xfId="0" applyFont="1" applyFill="1" applyBorder="1" applyAlignment="1">
      <alignment horizontal="center" vertical="center"/>
    </xf>
    <xf numFmtId="0" fontId="55" fillId="8" borderId="41" xfId="0" applyFont="1" applyFill="1" applyBorder="1" applyAlignment="1">
      <alignment horizontal="center" vertical="center" wrapText="1"/>
    </xf>
    <xf numFmtId="0" fontId="121" fillId="24" borderId="0" xfId="0" applyFont="1" applyFill="1" applyAlignment="1">
      <alignment horizontal="center" vertical="center"/>
    </xf>
    <xf numFmtId="0" fontId="87" fillId="0" borderId="8" xfId="0" applyFont="1" applyBorder="1" applyAlignment="1">
      <alignment horizontal="center" vertical="center"/>
    </xf>
    <xf numFmtId="0" fontId="87" fillId="0" borderId="19" xfId="0" applyFont="1" applyBorder="1" applyAlignment="1">
      <alignment horizontal="center" vertical="center"/>
    </xf>
    <xf numFmtId="0" fontId="87" fillId="0" borderId="8" xfId="0" applyFont="1" applyBorder="1" applyAlignment="1">
      <alignment horizontal="center" vertical="center" wrapText="1"/>
    </xf>
    <xf numFmtId="0" fontId="87" fillId="0" borderId="19" xfId="0" applyFont="1" applyBorder="1" applyAlignment="1">
      <alignment horizontal="center" vertical="center" wrapText="1"/>
    </xf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9" xfId="0" applyBorder="1" applyAlignment="1">
      <alignment horizontal="center"/>
    </xf>
    <xf numFmtId="0" fontId="87" fillId="0" borderId="20" xfId="0" applyFont="1" applyBorder="1" applyAlignment="1">
      <alignment horizontal="center" vertical="center" wrapText="1"/>
    </xf>
    <xf numFmtId="0" fontId="121" fillId="24" borderId="19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/>
    </xf>
    <xf numFmtId="0" fontId="14" fillId="0" borderId="38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82" fillId="0" borderId="8" xfId="0" applyFont="1" applyBorder="1" applyAlignment="1">
      <alignment horizontal="center" vertical="center" wrapText="1"/>
    </xf>
    <xf numFmtId="0" fontId="82" fillId="0" borderId="19" xfId="0" applyFont="1" applyBorder="1" applyAlignment="1">
      <alignment horizontal="center" vertical="center" wrapText="1"/>
    </xf>
    <xf numFmtId="0" fontId="82" fillId="0" borderId="20" xfId="0" applyFont="1" applyBorder="1" applyAlignment="1">
      <alignment horizontal="center" vertical="center" wrapText="1"/>
    </xf>
    <xf numFmtId="0" fontId="114" fillId="0" borderId="8" xfId="0" applyFont="1" applyBorder="1" applyAlignment="1">
      <alignment horizontal="center" vertical="center" wrapText="1"/>
    </xf>
    <xf numFmtId="0" fontId="91" fillId="8" borderId="8" xfId="0" applyFont="1" applyFill="1" applyBorder="1" applyAlignment="1">
      <alignment horizontal="center" vertical="center" wrapText="1"/>
    </xf>
    <xf numFmtId="0" fontId="33" fillId="0" borderId="8" xfId="0" applyFont="1" applyBorder="1" applyAlignment="1" applyProtection="1">
      <alignment horizontal="center" vertical="center" wrapText="1"/>
      <protection locked="0" hidden="1"/>
    </xf>
    <xf numFmtId="0" fontId="33" fillId="0" borderId="41" xfId="0" applyFont="1" applyBorder="1" applyAlignment="1" applyProtection="1">
      <alignment horizontal="center" vertical="center" wrapText="1"/>
      <protection locked="0" hidden="1"/>
    </xf>
    <xf numFmtId="0" fontId="114" fillId="0" borderId="41" xfId="0" applyFont="1" applyBorder="1" applyAlignment="1">
      <alignment horizontal="center" vertical="center" wrapText="1"/>
    </xf>
    <xf numFmtId="0" fontId="100" fillId="12" borderId="22" xfId="0" applyFont="1" applyFill="1" applyBorder="1" applyAlignment="1">
      <alignment horizontal="center"/>
    </xf>
    <xf numFmtId="0" fontId="100" fillId="12" borderId="23" xfId="0" applyFont="1" applyFill="1" applyBorder="1" applyAlignment="1">
      <alignment horizontal="center"/>
    </xf>
    <xf numFmtId="0" fontId="100" fillId="12" borderId="24" xfId="0" applyFont="1" applyFill="1" applyBorder="1" applyAlignment="1">
      <alignment horizontal="center"/>
    </xf>
    <xf numFmtId="0" fontId="97" fillId="11" borderId="23" xfId="0" applyFont="1" applyFill="1" applyBorder="1" applyAlignment="1">
      <alignment horizontal="left" vertical="center"/>
    </xf>
    <xf numFmtId="0" fontId="97" fillId="11" borderId="63" xfId="0" applyFont="1" applyFill="1" applyBorder="1" applyAlignment="1">
      <alignment horizontal="center" vertical="center"/>
    </xf>
    <xf numFmtId="0" fontId="97" fillId="11" borderId="106" xfId="0" applyFont="1" applyFill="1" applyBorder="1" applyAlignment="1">
      <alignment horizontal="center" vertical="center"/>
    </xf>
    <xf numFmtId="0" fontId="97" fillId="11" borderId="107" xfId="0" applyFont="1" applyFill="1" applyBorder="1" applyAlignment="1">
      <alignment horizontal="center" vertical="center"/>
    </xf>
    <xf numFmtId="0" fontId="97" fillId="11" borderId="22" xfId="0" applyFont="1" applyFill="1" applyBorder="1" applyAlignment="1">
      <alignment horizontal="center" vertical="center"/>
    </xf>
    <xf numFmtId="0" fontId="97" fillId="11" borderId="23" xfId="0" applyFont="1" applyFill="1" applyBorder="1" applyAlignment="1">
      <alignment horizontal="center" vertical="center"/>
    </xf>
    <xf numFmtId="0" fontId="97" fillId="11" borderId="24" xfId="0" applyFont="1" applyFill="1" applyBorder="1" applyAlignment="1">
      <alignment horizontal="center" vertical="center"/>
    </xf>
    <xf numFmtId="0" fontId="115" fillId="0" borderId="8" xfId="0" applyFont="1" applyBorder="1" applyAlignment="1">
      <alignment horizontal="center" vertical="center" wrapText="1"/>
    </xf>
    <xf numFmtId="0" fontId="64" fillId="0" borderId="8" xfId="0" quotePrefix="1" applyFont="1" applyBorder="1" applyAlignment="1">
      <alignment horizontal="center" vertical="center" wrapText="1"/>
    </xf>
    <xf numFmtId="0" fontId="64" fillId="0" borderId="8" xfId="0" applyFont="1" applyBorder="1" applyAlignment="1">
      <alignment horizontal="center" vertical="center" wrapText="1"/>
    </xf>
    <xf numFmtId="0" fontId="64" fillId="0" borderId="41" xfId="0" applyFont="1" applyBorder="1" applyAlignment="1">
      <alignment horizontal="center" vertical="center" wrapText="1"/>
    </xf>
    <xf numFmtId="0" fontId="86" fillId="0" borderId="8" xfId="0" applyFont="1" applyBorder="1" applyAlignment="1">
      <alignment horizontal="center" vertical="center" wrapText="1"/>
    </xf>
    <xf numFmtId="0" fontId="93" fillId="0" borderId="8" xfId="0" applyFont="1" applyBorder="1"/>
    <xf numFmtId="0" fontId="87" fillId="0" borderId="8" xfId="0" applyFont="1" applyBorder="1"/>
    <xf numFmtId="0" fontId="87" fillId="0" borderId="19" xfId="0" applyFont="1" applyBorder="1"/>
    <xf numFmtId="0" fontId="86" fillId="25" borderId="96" xfId="0" applyFont="1" applyFill="1" applyBorder="1" applyAlignment="1">
      <alignment horizontal="center" vertical="center" wrapText="1"/>
    </xf>
    <xf numFmtId="0" fontId="87" fillId="25" borderId="78" xfId="0" applyFont="1" applyFill="1" applyBorder="1"/>
    <xf numFmtId="0" fontId="82" fillId="25" borderId="96" xfId="0" applyFont="1" applyFill="1" applyBorder="1" applyAlignment="1">
      <alignment horizontal="center" vertical="center" wrapText="1"/>
    </xf>
    <xf numFmtId="0" fontId="87" fillId="25" borderId="94" xfId="0" applyFont="1" applyFill="1" applyBorder="1"/>
    <xf numFmtId="0" fontId="86" fillId="0" borderId="20" xfId="0" applyFont="1" applyBorder="1" applyAlignment="1">
      <alignment horizontal="center" vertical="center" wrapText="1"/>
    </xf>
    <xf numFmtId="49" fontId="86" fillId="25" borderId="78" xfId="0" applyNumberFormat="1" applyFont="1" applyFill="1" applyBorder="1" applyAlignment="1">
      <alignment horizontal="center" vertical="center" wrapText="1"/>
    </xf>
    <xf numFmtId="0" fontId="93" fillId="25" borderId="78" xfId="0" applyFont="1" applyFill="1" applyBorder="1"/>
    <xf numFmtId="0" fontId="93" fillId="25" borderId="93" xfId="0" applyFont="1" applyFill="1" applyBorder="1"/>
    <xf numFmtId="0" fontId="93" fillId="0" borderId="5" xfId="0" applyFont="1" applyBorder="1"/>
    <xf numFmtId="0" fontId="5" fillId="0" borderId="21" xfId="0" applyFont="1" applyBorder="1" applyAlignment="1" applyProtection="1">
      <alignment horizontal="center"/>
      <protection hidden="1"/>
    </xf>
    <xf numFmtId="0" fontId="5" fillId="0" borderId="18" xfId="0" applyFont="1" applyBorder="1" applyAlignment="1" applyProtection="1">
      <alignment horizontal="center"/>
      <protection hidden="1"/>
    </xf>
    <xf numFmtId="0" fontId="5" fillId="0" borderId="67" xfId="0" applyFont="1" applyBorder="1" applyAlignment="1" applyProtection="1">
      <alignment horizontal="center"/>
      <protection hidden="1"/>
    </xf>
    <xf numFmtId="49" fontId="86" fillId="25" borderId="96" xfId="0" applyNumberFormat="1" applyFont="1" applyFill="1" applyBorder="1" applyAlignment="1">
      <alignment horizontal="center" vertical="center" wrapText="1"/>
    </xf>
    <xf numFmtId="0" fontId="93" fillId="25" borderId="94" xfId="0" applyFont="1" applyFill="1" applyBorder="1"/>
    <xf numFmtId="0" fontId="93" fillId="0" borderId="19" xfId="0" applyFont="1" applyBorder="1"/>
    <xf numFmtId="0" fontId="86" fillId="0" borderId="19" xfId="0" applyFont="1" applyBorder="1" applyAlignment="1">
      <alignment horizontal="center" vertical="center" wrapText="1"/>
    </xf>
    <xf numFmtId="0" fontId="14" fillId="0" borderId="67" xfId="0" applyFont="1" applyBorder="1" applyAlignment="1" applyProtection="1">
      <alignment horizontal="center"/>
      <protection hidden="1"/>
    </xf>
    <xf numFmtId="0" fontId="14" fillId="0" borderId="21" xfId="0" applyFont="1" applyBorder="1" applyAlignment="1" applyProtection="1">
      <alignment horizontal="center"/>
      <protection hidden="1"/>
    </xf>
    <xf numFmtId="0" fontId="14" fillId="0" borderId="18" xfId="0" applyFont="1" applyBorder="1" applyAlignment="1" applyProtection="1">
      <alignment horizontal="center"/>
      <protection hidden="1"/>
    </xf>
    <xf numFmtId="0" fontId="5" fillId="0" borderId="67" xfId="0" applyFont="1" applyBorder="1" applyAlignment="1" applyProtection="1">
      <alignment horizontal="center" vertical="center"/>
      <protection hidden="1"/>
    </xf>
    <xf numFmtId="0" fontId="5" fillId="0" borderId="21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86" fillId="25" borderId="78" xfId="0" applyFont="1" applyFill="1" applyBorder="1" applyAlignment="1">
      <alignment horizontal="center" vertical="center" wrapText="1"/>
    </xf>
    <xf numFmtId="0" fontId="86" fillId="27" borderId="78" xfId="0" applyFont="1" applyFill="1" applyBorder="1" applyAlignment="1">
      <alignment horizontal="center" vertical="center" wrapText="1"/>
    </xf>
    <xf numFmtId="0" fontId="86" fillId="2" borderId="8" xfId="0" applyFont="1" applyFill="1" applyBorder="1" applyAlignment="1">
      <alignment horizontal="center" vertical="center" wrapText="1"/>
    </xf>
    <xf numFmtId="0" fontId="93" fillId="25" borderId="96" xfId="0" applyFont="1" applyFill="1" applyBorder="1" applyAlignment="1">
      <alignment horizontal="center" vertical="center"/>
    </xf>
    <xf numFmtId="0" fontId="93" fillId="25" borderId="78" xfId="0" applyFont="1" applyFill="1" applyBorder="1" applyAlignment="1">
      <alignment horizontal="center" vertical="center"/>
    </xf>
    <xf numFmtId="0" fontId="5" fillId="0" borderId="91" xfId="0" applyFont="1" applyBorder="1" applyAlignment="1" applyProtection="1">
      <alignment horizontal="center"/>
      <protection hidden="1"/>
    </xf>
    <xf numFmtId="0" fontId="5" fillId="0" borderId="98" xfId="0" applyFont="1" applyBorder="1" applyAlignment="1" applyProtection="1">
      <alignment horizontal="center"/>
      <protection hidden="1"/>
    </xf>
    <xf numFmtId="0" fontId="0" fillId="0" borderId="67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18" xfId="0" applyBorder="1" applyAlignment="1" applyProtection="1">
      <alignment horizontal="center"/>
      <protection hidden="1"/>
    </xf>
    <xf numFmtId="0" fontId="89" fillId="11" borderId="22" xfId="0" applyFont="1" applyFill="1" applyBorder="1" applyAlignment="1">
      <alignment horizontal="center" vertical="center"/>
    </xf>
    <xf numFmtId="0" fontId="89" fillId="11" borderId="23" xfId="0" applyFont="1" applyFill="1" applyBorder="1" applyAlignment="1">
      <alignment horizontal="center" vertical="center"/>
    </xf>
    <xf numFmtId="0" fontId="89" fillId="11" borderId="24" xfId="0" applyFont="1" applyFill="1" applyBorder="1" applyAlignment="1">
      <alignment horizontal="center" vertical="center"/>
    </xf>
    <xf numFmtId="0" fontId="14" fillId="0" borderId="91" xfId="0" applyFont="1" applyBorder="1" applyAlignment="1" applyProtection="1">
      <alignment horizontal="center"/>
      <protection hidden="1"/>
    </xf>
    <xf numFmtId="0" fontId="14" fillId="0" borderId="98" xfId="0" applyFont="1" applyBorder="1" applyAlignment="1" applyProtection="1">
      <alignment horizontal="center"/>
      <protection hidden="1"/>
    </xf>
    <xf numFmtId="0" fontId="34" fillId="0" borderId="8" xfId="0" applyFont="1" applyBorder="1" applyAlignment="1">
      <alignment horizontal="center"/>
    </xf>
    <xf numFmtId="0" fontId="34" fillId="0" borderId="41" xfId="0" applyFont="1" applyBorder="1" applyAlignment="1">
      <alignment horizontal="center"/>
    </xf>
    <xf numFmtId="49" fontId="86" fillId="25" borderId="103" xfId="0" applyNumberFormat="1" applyFont="1" applyFill="1" applyBorder="1" applyAlignment="1">
      <alignment horizontal="center" vertical="center" wrapText="1"/>
    </xf>
    <xf numFmtId="0" fontId="82" fillId="0" borderId="9" xfId="0" applyFont="1" applyBorder="1" applyAlignment="1">
      <alignment horizontal="center" vertical="center" wrapText="1"/>
    </xf>
    <xf numFmtId="49" fontId="82" fillId="25" borderId="96" xfId="0" applyNumberFormat="1" applyFont="1" applyFill="1" applyBorder="1" applyAlignment="1">
      <alignment horizontal="center" vertical="center"/>
    </xf>
    <xf numFmtId="49" fontId="82" fillId="25" borderId="78" xfId="0" applyNumberFormat="1" applyFont="1" applyFill="1" applyBorder="1" applyAlignment="1">
      <alignment horizontal="center" vertical="center"/>
    </xf>
    <xf numFmtId="0" fontId="31" fillId="0" borderId="67" xfId="2" applyFont="1" applyBorder="1" applyAlignment="1" applyProtection="1">
      <alignment horizontal="center"/>
      <protection hidden="1"/>
    </xf>
    <xf numFmtId="0" fontId="31" fillId="0" borderId="21" xfId="2" applyFont="1" applyBorder="1" applyAlignment="1" applyProtection="1">
      <alignment horizontal="center"/>
      <protection hidden="1"/>
    </xf>
    <xf numFmtId="0" fontId="31" fillId="0" borderId="18" xfId="2" applyFont="1" applyBorder="1" applyAlignment="1" applyProtection="1">
      <alignment horizontal="center"/>
      <protection hidden="1"/>
    </xf>
    <xf numFmtId="0" fontId="5" fillId="0" borderId="21" xfId="0" applyFont="1" applyBorder="1" applyAlignment="1" applyProtection="1">
      <alignment horizontal="center" vertical="center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67" xfId="0" applyFont="1" applyBorder="1" applyAlignment="1" applyProtection="1">
      <alignment horizontal="center" vertical="center" wrapText="1"/>
      <protection hidden="1"/>
    </xf>
    <xf numFmtId="0" fontId="89" fillId="11" borderId="23" xfId="0" applyFont="1" applyFill="1" applyBorder="1" applyAlignment="1">
      <alignment horizontal="left" vertical="center"/>
    </xf>
    <xf numFmtId="0" fontId="86" fillId="0" borderId="17" xfId="0" applyFont="1" applyBorder="1" applyAlignment="1">
      <alignment horizontal="center" vertical="center" wrapText="1"/>
    </xf>
    <xf numFmtId="0" fontId="93" fillId="0" borderId="8" xfId="0" applyFont="1" applyBorder="1" applyAlignment="1">
      <alignment horizontal="center" vertical="center" wrapText="1"/>
    </xf>
    <xf numFmtId="0" fontId="93" fillId="0" borderId="19" xfId="0" applyFont="1" applyBorder="1" applyAlignment="1">
      <alignment horizontal="center" vertical="center" wrapText="1"/>
    </xf>
    <xf numFmtId="0" fontId="30" fillId="0" borderId="67" xfId="3" applyFont="1" applyBorder="1" applyAlignment="1" applyProtection="1">
      <alignment horizontal="center" vertical="center" wrapText="1"/>
      <protection hidden="1"/>
    </xf>
    <xf numFmtId="0" fontId="30" fillId="0" borderId="18" xfId="3" applyFont="1" applyBorder="1" applyAlignment="1" applyProtection="1">
      <alignment horizontal="center" vertical="center" wrapText="1"/>
      <protection hidden="1"/>
    </xf>
    <xf numFmtId="0" fontId="88" fillId="0" borderId="20" xfId="3" applyFont="1" applyFill="1" applyBorder="1" applyAlignment="1" applyProtection="1">
      <alignment horizontal="center" vertical="center" wrapText="1"/>
      <protection hidden="1"/>
    </xf>
    <xf numFmtId="0" fontId="88" fillId="0" borderId="19" xfId="3" applyFont="1" applyFill="1" applyBorder="1" applyAlignment="1" applyProtection="1">
      <alignment horizontal="center" vertical="center" wrapText="1"/>
      <protection hidden="1"/>
    </xf>
    <xf numFmtId="0" fontId="88" fillId="0" borderId="20" xfId="2" applyFont="1" applyBorder="1" applyAlignment="1" applyProtection="1">
      <alignment horizontal="center" vertical="center" wrapText="1"/>
      <protection hidden="1"/>
    </xf>
    <xf numFmtId="0" fontId="88" fillId="0" borderId="8" xfId="2" applyFont="1" applyBorder="1" applyAlignment="1" applyProtection="1">
      <alignment horizontal="center" vertical="center" wrapText="1"/>
      <protection hidden="1"/>
    </xf>
    <xf numFmtId="0" fontId="113" fillId="2" borderId="99" xfId="0" applyFont="1" applyFill="1" applyBorder="1" applyAlignment="1">
      <alignment horizontal="center" vertical="center" wrapText="1"/>
    </xf>
    <xf numFmtId="0" fontId="113" fillId="2" borderId="100" xfId="0" applyFont="1" applyFill="1" applyBorder="1" applyAlignment="1">
      <alignment horizontal="center" vertical="center" wrapText="1"/>
    </xf>
    <xf numFmtId="0" fontId="113" fillId="2" borderId="101" xfId="0" applyFont="1" applyFill="1" applyBorder="1" applyAlignment="1">
      <alignment horizontal="center" vertical="center" wrapText="1"/>
    </xf>
    <xf numFmtId="0" fontId="86" fillId="35" borderId="26" xfId="0" applyFont="1" applyFill="1" applyBorder="1" applyAlignment="1">
      <alignment horizontal="center" vertical="center" wrapText="1"/>
    </xf>
    <xf numFmtId="0" fontId="86" fillId="35" borderId="25" xfId="0" applyFont="1" applyFill="1" applyBorder="1" applyAlignment="1">
      <alignment horizontal="center" vertical="center" wrapText="1"/>
    </xf>
    <xf numFmtId="0" fontId="86" fillId="8" borderId="67" xfId="0" applyFont="1" applyFill="1" applyBorder="1" applyAlignment="1">
      <alignment horizontal="center" vertical="center" wrapText="1"/>
    </xf>
    <xf numFmtId="0" fontId="86" fillId="8" borderId="20" xfId="0" applyFont="1" applyFill="1" applyBorder="1" applyAlignment="1">
      <alignment horizontal="center" vertical="center" wrapText="1"/>
    </xf>
    <xf numFmtId="0" fontId="21" fillId="2" borderId="21" xfId="0" applyFont="1" applyFill="1" applyBorder="1" applyAlignment="1" applyProtection="1">
      <alignment horizontal="center" vertical="center"/>
      <protection hidden="1"/>
    </xf>
    <xf numFmtId="0" fontId="21" fillId="2" borderId="82" xfId="0" applyFont="1" applyFill="1" applyBorder="1" applyAlignment="1" applyProtection="1">
      <alignment horizontal="center" vertical="center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5" xfId="0" applyFont="1" applyBorder="1" applyAlignment="1" applyProtection="1">
      <alignment horizontal="center" vertical="center" wrapText="1"/>
      <protection hidden="1"/>
    </xf>
    <xf numFmtId="0" fontId="5" fillId="0" borderId="36" xfId="0" applyFont="1" applyBorder="1" applyAlignment="1" applyProtection="1">
      <alignment horizontal="center" vertical="center" wrapText="1"/>
      <protection hidden="1"/>
    </xf>
    <xf numFmtId="0" fontId="96" fillId="11" borderId="22" xfId="0" applyFont="1" applyFill="1" applyBorder="1" applyAlignment="1">
      <alignment horizontal="center" vertical="center" wrapText="1"/>
    </xf>
    <xf numFmtId="0" fontId="96" fillId="11" borderId="23" xfId="0" applyFont="1" applyFill="1" applyBorder="1" applyAlignment="1">
      <alignment horizontal="center" vertical="center" wrapText="1"/>
    </xf>
    <xf numFmtId="0" fontId="96" fillId="11" borderId="24" xfId="0" applyFont="1" applyFill="1" applyBorder="1" applyAlignment="1">
      <alignment horizontal="center" vertical="center" wrapText="1"/>
    </xf>
    <xf numFmtId="0" fontId="132" fillId="0" borderId="99" xfId="0" applyFont="1" applyBorder="1" applyAlignment="1">
      <alignment horizontal="center" vertical="center"/>
    </xf>
    <xf numFmtId="0" fontId="132" fillId="0" borderId="100" xfId="0" applyFont="1" applyBorder="1" applyAlignment="1">
      <alignment horizontal="center" vertical="center"/>
    </xf>
    <xf numFmtId="0" fontId="132" fillId="0" borderId="101" xfId="0" applyFont="1" applyBorder="1" applyAlignment="1">
      <alignment horizontal="center" vertical="center"/>
    </xf>
    <xf numFmtId="0" fontId="24" fillId="0" borderId="36" xfId="0" applyFont="1" applyBorder="1" applyAlignment="1">
      <alignment horizontal="center"/>
    </xf>
    <xf numFmtId="0" fontId="24" fillId="0" borderId="38" xfId="0" applyFont="1" applyBorder="1" applyAlignment="1">
      <alignment horizontal="center"/>
    </xf>
    <xf numFmtId="0" fontId="24" fillId="0" borderId="35" xfId="0" applyFont="1" applyBorder="1" applyAlignment="1">
      <alignment horizontal="center"/>
    </xf>
    <xf numFmtId="0" fontId="63" fillId="0" borderId="41" xfId="0" applyFont="1" applyBorder="1" applyAlignment="1">
      <alignment horizontal="center" vertical="center" wrapText="1"/>
    </xf>
    <xf numFmtId="0" fontId="86" fillId="0" borderId="42" xfId="0" applyFont="1" applyBorder="1" applyAlignment="1">
      <alignment horizontal="center" vertical="center" wrapText="1"/>
    </xf>
    <xf numFmtId="0" fontId="86" fillId="0" borderId="43" xfId="0" applyFont="1" applyBorder="1" applyAlignment="1">
      <alignment horizontal="center" vertical="center" wrapText="1"/>
    </xf>
    <xf numFmtId="0" fontId="86" fillId="0" borderId="44" xfId="0" applyFont="1" applyBorder="1" applyAlignment="1">
      <alignment horizontal="center" vertical="center" wrapText="1"/>
    </xf>
    <xf numFmtId="49" fontId="82" fillId="15" borderId="67" xfId="0" applyNumberFormat="1" applyFont="1" applyFill="1" applyBorder="1" applyAlignment="1">
      <alignment horizontal="center" vertical="center"/>
    </xf>
    <xf numFmtId="49" fontId="82" fillId="15" borderId="82" xfId="0" applyNumberFormat="1" applyFont="1" applyFill="1" applyBorder="1" applyAlignment="1">
      <alignment horizontal="center" vertical="center"/>
    </xf>
    <xf numFmtId="0" fontId="14" fillId="0" borderId="36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100" fillId="12" borderId="25" xfId="0" applyFont="1" applyFill="1" applyBorder="1" applyAlignment="1">
      <alignment horizontal="left"/>
    </xf>
    <xf numFmtId="0" fontId="14" fillId="0" borderId="38" xfId="0" applyFont="1" applyBorder="1" applyAlignment="1" applyProtection="1">
      <alignment horizontal="center"/>
      <protection hidden="1"/>
    </xf>
    <xf numFmtId="0" fontId="5" fillId="0" borderId="36" xfId="0" applyFont="1" applyBorder="1" applyAlignment="1" applyProtection="1">
      <alignment horizontal="center"/>
      <protection hidden="1"/>
    </xf>
    <xf numFmtId="0" fontId="5" fillId="0" borderId="38" xfId="0" applyFont="1" applyBorder="1" applyAlignment="1" applyProtection="1">
      <alignment horizontal="center"/>
      <protection hidden="1"/>
    </xf>
    <xf numFmtId="0" fontId="5" fillId="0" borderId="35" xfId="0" applyFont="1" applyBorder="1" applyAlignment="1" applyProtection="1">
      <alignment horizontal="center"/>
      <protection hidden="1"/>
    </xf>
    <xf numFmtId="0" fontId="96" fillId="11" borderId="11" xfId="0" applyFont="1" applyFill="1" applyBorder="1" applyAlignment="1">
      <alignment horizontal="center" vertical="center" wrapText="1"/>
    </xf>
    <xf numFmtId="0" fontId="97" fillId="11" borderId="11" xfId="0" applyFont="1" applyFill="1" applyBorder="1" applyAlignment="1">
      <alignment horizontal="left" vertical="center"/>
    </xf>
    <xf numFmtId="0" fontId="97" fillId="11" borderId="27" xfId="0" applyFont="1" applyFill="1" applyBorder="1" applyAlignment="1">
      <alignment horizontal="left" vertical="center"/>
    </xf>
    <xf numFmtId="0" fontId="97" fillId="11" borderId="25" xfId="0" applyFont="1" applyFill="1" applyBorder="1" applyAlignment="1">
      <alignment horizontal="left" vertical="center"/>
    </xf>
    <xf numFmtId="0" fontId="5" fillId="0" borderId="36" xfId="0" applyFont="1" applyBorder="1" applyAlignment="1" applyProtection="1">
      <alignment horizontal="center" vertical="center"/>
      <protection hidden="1"/>
    </xf>
    <xf numFmtId="0" fontId="5" fillId="0" borderId="38" xfId="0" applyFont="1" applyBorder="1" applyAlignment="1" applyProtection="1">
      <alignment horizontal="center" vertical="center"/>
      <protection hidden="1"/>
    </xf>
    <xf numFmtId="0" fontId="5" fillId="0" borderId="35" xfId="0" applyFont="1" applyBorder="1" applyAlignment="1" applyProtection="1">
      <alignment horizontal="center" vertical="center"/>
      <protection hidden="1"/>
    </xf>
    <xf numFmtId="49" fontId="86" fillId="15" borderId="20" xfId="0" applyNumberFormat="1" applyFont="1" applyFill="1" applyBorder="1" applyAlignment="1">
      <alignment horizontal="center" vertical="center" wrapText="1"/>
    </xf>
    <xf numFmtId="0" fontId="93" fillId="15" borderId="8" xfId="0" applyFont="1" applyFill="1" applyBorder="1"/>
    <xf numFmtId="0" fontId="93" fillId="15" borderId="19" xfId="0" applyFont="1" applyFill="1" applyBorder="1"/>
    <xf numFmtId="49" fontId="86" fillId="15" borderId="8" xfId="0" applyNumberFormat="1" applyFont="1" applyFill="1" applyBorder="1" applyAlignment="1">
      <alignment horizontal="center" vertical="center" wrapText="1"/>
    </xf>
    <xf numFmtId="0" fontId="93" fillId="15" borderId="5" xfId="0" applyFont="1" applyFill="1" applyBorder="1"/>
    <xf numFmtId="0" fontId="89" fillId="11" borderId="11" xfId="0" applyFont="1" applyFill="1" applyBorder="1" applyAlignment="1">
      <alignment horizontal="left" vertical="center"/>
    </xf>
    <xf numFmtId="49" fontId="82" fillId="15" borderId="20" xfId="0" applyNumberFormat="1" applyFont="1" applyFill="1" applyBorder="1" applyAlignment="1">
      <alignment horizontal="center" vertical="center"/>
    </xf>
    <xf numFmtId="0" fontId="13" fillId="11" borderId="17" xfId="0" applyFont="1" applyFill="1" applyBorder="1" applyAlignment="1">
      <alignment horizontal="center" vertical="center"/>
    </xf>
    <xf numFmtId="0" fontId="86" fillId="15" borderId="20" xfId="0" applyFont="1" applyFill="1" applyBorder="1" applyAlignment="1">
      <alignment horizontal="center" vertical="center" wrapText="1"/>
    </xf>
    <xf numFmtId="49" fontId="86" fillId="15" borderId="9" xfId="0" applyNumberFormat="1" applyFont="1" applyFill="1" applyBorder="1" applyAlignment="1">
      <alignment horizontal="center" vertical="center" wrapText="1"/>
    </xf>
    <xf numFmtId="0" fontId="87" fillId="15" borderId="8" xfId="0" applyFont="1" applyFill="1" applyBorder="1"/>
    <xf numFmtId="0" fontId="87" fillId="15" borderId="19" xfId="0" applyFont="1" applyFill="1" applyBorder="1"/>
    <xf numFmtId="0" fontId="86" fillId="15" borderId="8" xfId="0" applyFont="1" applyFill="1" applyBorder="1" applyAlignment="1">
      <alignment horizontal="center" vertical="center" wrapText="1"/>
    </xf>
    <xf numFmtId="0" fontId="86" fillId="18" borderId="8" xfId="0" applyFont="1" applyFill="1" applyBorder="1" applyAlignment="1">
      <alignment horizontal="center" vertical="center" wrapText="1"/>
    </xf>
    <xf numFmtId="0" fontId="89" fillId="11" borderId="56" xfId="0" applyFont="1" applyFill="1" applyBorder="1" applyAlignment="1">
      <alignment horizontal="left" vertical="center"/>
    </xf>
    <xf numFmtId="0" fontId="91" fillId="8" borderId="41" xfId="0" applyFont="1" applyFill="1" applyBorder="1" applyAlignment="1">
      <alignment horizontal="center" vertical="center" wrapText="1"/>
    </xf>
    <xf numFmtId="0" fontId="93" fillId="15" borderId="67" xfId="0" applyFont="1" applyFill="1" applyBorder="1" applyAlignment="1">
      <alignment horizontal="center" vertical="center"/>
    </xf>
    <xf numFmtId="0" fontId="93" fillId="15" borderId="21" xfId="0" applyFont="1" applyFill="1" applyBorder="1" applyAlignment="1">
      <alignment horizontal="center" vertical="center"/>
    </xf>
    <xf numFmtId="0" fontId="82" fillId="15" borderId="20" xfId="0" applyFont="1" applyFill="1" applyBorder="1" applyAlignment="1">
      <alignment horizontal="center" vertical="center" wrapText="1"/>
    </xf>
    <xf numFmtId="0" fontId="86" fillId="0" borderId="9" xfId="0" applyFont="1" applyBorder="1" applyAlignment="1">
      <alignment horizontal="center" vertical="center" wrapText="1"/>
    </xf>
    <xf numFmtId="0" fontId="86" fillId="2" borderId="40" xfId="0" applyFont="1" applyFill="1" applyBorder="1" applyAlignment="1">
      <alignment horizontal="center" vertical="center" wrapText="1"/>
    </xf>
    <xf numFmtId="0" fontId="86" fillId="2" borderId="38" xfId="0" applyFont="1" applyFill="1" applyBorder="1" applyAlignment="1">
      <alignment horizontal="center" vertical="center" wrapText="1"/>
    </xf>
    <xf numFmtId="0" fontId="86" fillId="2" borderId="39" xfId="0" applyFont="1" applyFill="1" applyBorder="1" applyAlignment="1">
      <alignment horizontal="center" vertical="center" wrapText="1"/>
    </xf>
    <xf numFmtId="49" fontId="86" fillId="15" borderId="20" xfId="0" applyNumberFormat="1" applyFont="1" applyFill="1" applyBorder="1" applyAlignment="1">
      <alignment horizontal="center" vertical="center"/>
    </xf>
    <xf numFmtId="0" fontId="100" fillId="12" borderId="25" xfId="0" applyFont="1" applyFill="1" applyBorder="1" applyAlignment="1">
      <alignment horizontal="right"/>
    </xf>
    <xf numFmtId="0" fontId="86" fillId="18" borderId="26" xfId="0" applyFont="1" applyFill="1" applyBorder="1" applyAlignment="1">
      <alignment horizontal="center" vertical="center" wrapText="1"/>
    </xf>
    <xf numFmtId="0" fontId="86" fillId="18" borderId="25" xfId="0" applyFont="1" applyFill="1" applyBorder="1" applyAlignment="1">
      <alignment horizontal="center" vertical="center" wrapText="1"/>
    </xf>
    <xf numFmtId="0" fontId="86" fillId="15" borderId="55" xfId="0" applyFont="1" applyFill="1" applyBorder="1" applyAlignment="1">
      <alignment horizontal="center" vertical="center" wrapText="1"/>
    </xf>
    <xf numFmtId="0" fontId="86" fillId="15" borderId="47" xfId="0" applyFont="1" applyFill="1" applyBorder="1" applyAlignment="1">
      <alignment horizontal="center" vertical="center" wrapText="1"/>
    </xf>
    <xf numFmtId="0" fontId="89" fillId="11" borderId="11" xfId="0" applyFont="1" applyFill="1" applyBorder="1" applyAlignment="1">
      <alignment horizontal="center" vertical="center"/>
    </xf>
    <xf numFmtId="0" fontId="89" fillId="11" borderId="27" xfId="0" applyFont="1" applyFill="1" applyBorder="1" applyAlignment="1">
      <alignment horizontal="left" vertical="center"/>
    </xf>
    <xf numFmtId="0" fontId="68" fillId="11" borderId="8" xfId="0" applyFont="1" applyFill="1" applyBorder="1" applyAlignment="1">
      <alignment horizontal="center" vertical="center"/>
    </xf>
    <xf numFmtId="0" fontId="68" fillId="11" borderId="23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3" fillId="11" borderId="41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62" xfId="0" applyBorder="1" applyAlignment="1">
      <alignment horizontal="center"/>
    </xf>
    <xf numFmtId="0" fontId="13" fillId="11" borderId="8" xfId="0" applyFont="1" applyFill="1" applyBorder="1" applyAlignment="1">
      <alignment horizontal="center" vertical="center"/>
    </xf>
    <xf numFmtId="0" fontId="79" fillId="0" borderId="8" xfId="0" applyFont="1" applyBorder="1" applyAlignment="1">
      <alignment horizontal="center" vertical="center" wrapText="1"/>
    </xf>
    <xf numFmtId="0" fontId="78" fillId="0" borderId="8" xfId="0" applyFont="1" applyBorder="1" applyAlignment="1">
      <alignment horizontal="center" vertical="center"/>
    </xf>
    <xf numFmtId="165" fontId="7" fillId="0" borderId="0" xfId="0" applyNumberFormat="1" applyFont="1" applyAlignment="1">
      <alignment horizontal="center"/>
    </xf>
    <xf numFmtId="0" fontId="40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/>
    </xf>
    <xf numFmtId="0" fontId="31" fillId="0" borderId="8" xfId="0" applyFont="1" applyBorder="1" applyAlignment="1">
      <alignment horizontal="left" vertical="top"/>
    </xf>
    <xf numFmtId="0" fontId="41" fillId="0" borderId="0" xfId="0" applyFont="1" applyAlignment="1">
      <alignment horizontal="center" vertical="center" wrapText="1"/>
    </xf>
    <xf numFmtId="49" fontId="70" fillId="13" borderId="22" xfId="0" applyNumberFormat="1" applyFont="1" applyFill="1" applyBorder="1" applyAlignment="1">
      <alignment horizontal="left" vertical="center"/>
    </xf>
    <xf numFmtId="49" fontId="70" fillId="13" borderId="23" xfId="0" applyNumberFormat="1" applyFont="1" applyFill="1" applyBorder="1" applyAlignment="1">
      <alignment horizontal="left" vertical="center"/>
    </xf>
    <xf numFmtId="49" fontId="70" fillId="13" borderId="41" xfId="0" applyNumberFormat="1" applyFont="1" applyFill="1" applyBorder="1" applyAlignment="1">
      <alignment horizontal="left" vertical="center"/>
    </xf>
    <xf numFmtId="49" fontId="70" fillId="13" borderId="24" xfId="0" applyNumberFormat="1" applyFont="1" applyFill="1" applyBorder="1" applyAlignment="1">
      <alignment horizontal="left" vertical="center"/>
    </xf>
    <xf numFmtId="0" fontId="29" fillId="0" borderId="36" xfId="0" applyFont="1" applyBorder="1" applyAlignment="1">
      <alignment horizontal="center" vertical="top" wrapText="1"/>
    </xf>
    <xf numFmtId="0" fontId="29" fillId="0" borderId="38" xfId="0" applyFont="1" applyBorder="1" applyAlignment="1">
      <alignment horizontal="center" vertical="top" wrapText="1"/>
    </xf>
    <xf numFmtId="0" fontId="29" fillId="0" borderId="35" xfId="0" applyFont="1" applyBorder="1" applyAlignment="1">
      <alignment horizontal="center" vertical="top" wrapText="1"/>
    </xf>
    <xf numFmtId="3" fontId="29" fillId="14" borderId="22" xfId="0" applyNumberFormat="1" applyFont="1" applyFill="1" applyBorder="1" applyAlignment="1">
      <alignment horizontal="center"/>
    </xf>
    <xf numFmtId="3" fontId="29" fillId="14" borderId="23" xfId="0" applyNumberFormat="1" applyFont="1" applyFill="1" applyBorder="1" applyAlignment="1">
      <alignment horizontal="center"/>
    </xf>
    <xf numFmtId="3" fontId="29" fillId="14" borderId="24" xfId="0" applyNumberFormat="1" applyFont="1" applyFill="1" applyBorder="1" applyAlignment="1">
      <alignment horizontal="center"/>
    </xf>
    <xf numFmtId="0" fontId="51" fillId="6" borderId="25" xfId="0" applyFont="1" applyFill="1" applyBorder="1" applyAlignment="1">
      <alignment horizontal="center" vertical="center"/>
    </xf>
    <xf numFmtId="0" fontId="51" fillId="6" borderId="49" xfId="0" applyFont="1" applyFill="1" applyBorder="1" applyAlignment="1">
      <alignment horizontal="center" vertical="center"/>
    </xf>
    <xf numFmtId="0" fontId="13" fillId="11" borderId="56" xfId="0" applyFont="1" applyFill="1" applyBorder="1" applyAlignment="1">
      <alignment horizontal="center" vertical="center"/>
    </xf>
    <xf numFmtId="0" fontId="13" fillId="11" borderId="102" xfId="0" applyFont="1" applyFill="1" applyBorder="1" applyAlignment="1">
      <alignment horizontal="center" vertical="center"/>
    </xf>
    <xf numFmtId="0" fontId="128" fillId="39" borderId="8" xfId="0" applyFont="1" applyFill="1" applyBorder="1" applyAlignment="1">
      <alignment horizontal="center" vertical="center"/>
    </xf>
    <xf numFmtId="0" fontId="128" fillId="40" borderId="21" xfId="0" applyFont="1" applyFill="1" applyBorder="1" applyAlignment="1">
      <alignment horizontal="center" vertical="center"/>
    </xf>
    <xf numFmtId="0" fontId="128" fillId="30" borderId="21" xfId="0" applyFont="1" applyFill="1" applyBorder="1" applyAlignment="1">
      <alignment horizontal="center" vertical="center"/>
    </xf>
    <xf numFmtId="0" fontId="128" fillId="28" borderId="17" xfId="0" applyFont="1" applyFill="1" applyBorder="1" applyAlignment="1">
      <alignment horizontal="center" vertical="center"/>
    </xf>
    <xf numFmtId="0" fontId="128" fillId="28" borderId="8" xfId="0" applyFont="1" applyFill="1" applyBorder="1" applyAlignment="1">
      <alignment horizontal="center" vertical="center"/>
    </xf>
    <xf numFmtId="0" fontId="128" fillId="31" borderId="21" xfId="0" applyFont="1" applyFill="1" applyBorder="1" applyAlignment="1">
      <alignment horizontal="center" vertical="center"/>
    </xf>
    <xf numFmtId="0" fontId="128" fillId="33" borderId="8" xfId="0" applyFont="1" applyFill="1" applyBorder="1" applyAlignment="1">
      <alignment horizontal="center" vertical="center"/>
    </xf>
    <xf numFmtId="0" fontId="128" fillId="37" borderId="21" xfId="0" applyFont="1" applyFill="1" applyBorder="1" applyAlignment="1">
      <alignment horizontal="center" vertical="center"/>
    </xf>
    <xf numFmtId="0" fontId="29" fillId="26" borderId="26" xfId="0" applyFont="1" applyFill="1" applyBorder="1"/>
    <xf numFmtId="0" fontId="29" fillId="26" borderId="18" xfId="0" applyFont="1" applyFill="1" applyBorder="1"/>
    <xf numFmtId="2" fontId="39" fillId="26" borderId="13" xfId="0" applyNumberFormat="1" applyFont="1" applyFill="1" applyBorder="1" applyAlignment="1">
      <alignment horizontal="center" vertical="center"/>
    </xf>
    <xf numFmtId="0" fontId="88" fillId="25" borderId="20" xfId="2" applyFont="1" applyFill="1" applyBorder="1" applyAlignment="1">
      <alignment horizontal="center" vertical="center" wrapText="1"/>
    </xf>
    <xf numFmtId="0" fontId="88" fillId="0" borderId="20" xfId="2" applyFont="1" applyBorder="1" applyAlignment="1">
      <alignment horizontal="center" vertical="center" wrapText="1"/>
    </xf>
    <xf numFmtId="49" fontId="82" fillId="0" borderId="20" xfId="2" applyNumberFormat="1" applyFont="1" applyBorder="1" applyAlignment="1" applyProtection="1">
      <alignment horizontal="center" vertical="center"/>
      <protection hidden="1"/>
    </xf>
    <xf numFmtId="0" fontId="88" fillId="0" borderId="19" xfId="2" applyFont="1" applyBorder="1" applyAlignment="1" applyProtection="1">
      <alignment horizontal="center" vertical="center" wrapText="1"/>
      <protection hidden="1"/>
    </xf>
    <xf numFmtId="0" fontId="82" fillId="0" borderId="20" xfId="2" applyFont="1" applyBorder="1" applyAlignment="1" applyProtection="1">
      <alignment horizontal="center" vertical="center"/>
      <protection hidden="1"/>
    </xf>
    <xf numFmtId="2" fontId="83" fillId="0" borderId="42" xfId="2" applyNumberFormat="1" applyFont="1" applyBorder="1" applyAlignment="1" applyProtection="1">
      <alignment horizontal="center" vertical="center"/>
      <protection hidden="1"/>
    </xf>
    <xf numFmtId="9" fontId="29" fillId="0" borderId="13" xfId="0" applyNumberFormat="1" applyFont="1" applyBorder="1" applyAlignment="1">
      <alignment horizontal="center" vertical="center"/>
    </xf>
    <xf numFmtId="0" fontId="14" fillId="0" borderId="92" xfId="0" applyFont="1" applyBorder="1" applyAlignment="1" applyProtection="1">
      <alignment horizontal="center"/>
      <protection hidden="1"/>
    </xf>
    <xf numFmtId="0" fontId="120" fillId="0" borderId="20" xfId="0" applyFont="1" applyBorder="1" applyAlignment="1">
      <alignment horizontal="center" vertical="center" wrapText="1"/>
    </xf>
  </cellXfs>
  <cellStyles count="4">
    <cellStyle name="Звичайний 2" xfId="1" xr:uid="{00000000-0005-0000-0000-000000000000}"/>
    <cellStyle name="Обычный" xfId="0" builtinId="0"/>
    <cellStyle name="Пояснение" xfId="3" builtinId="53"/>
    <cellStyle name="Текст пояснення 2" xfId="2" xr:uid="{00000000-0005-0000-0000-000003000000}"/>
  </cellStyles>
  <dxfs count="1">
    <dxf>
      <font>
        <b/>
        <i val="0"/>
        <color theme="1"/>
      </font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microsoft.com/office/2017/06/relationships/rdRichValue" Target="richData/rdrichvalue.xml"/><Relationship Id="rId2" Type="http://schemas.openxmlformats.org/officeDocument/2006/relationships/worksheet" Target="worksheets/sheet2.xml"/><Relationship Id="rId16" Type="http://schemas.microsoft.com/office/2022/10/relationships/richValueRel" Target="richData/richValueRel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microsoft.com/office/2017/06/relationships/rdRichValueTypes" Target="richData/rdRichValueTyp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3.png"/><Relationship Id="rId18" Type="http://schemas.openxmlformats.org/officeDocument/2006/relationships/image" Target="../media/image28.png"/><Relationship Id="rId26" Type="http://schemas.openxmlformats.org/officeDocument/2006/relationships/image" Target="../media/image36.png"/><Relationship Id="rId39" Type="http://schemas.openxmlformats.org/officeDocument/2006/relationships/image" Target="../media/image49.png"/><Relationship Id="rId21" Type="http://schemas.openxmlformats.org/officeDocument/2006/relationships/image" Target="../media/image31.png"/><Relationship Id="rId34" Type="http://schemas.openxmlformats.org/officeDocument/2006/relationships/image" Target="../media/image44.png"/><Relationship Id="rId42" Type="http://schemas.openxmlformats.org/officeDocument/2006/relationships/image" Target="../media/image52.png"/><Relationship Id="rId47" Type="http://schemas.openxmlformats.org/officeDocument/2006/relationships/image" Target="../media/image57.png"/><Relationship Id="rId50" Type="http://schemas.openxmlformats.org/officeDocument/2006/relationships/image" Target="../media/image60.png"/><Relationship Id="rId55" Type="http://schemas.openxmlformats.org/officeDocument/2006/relationships/image" Target="../media/image65.jpeg"/><Relationship Id="rId63" Type="http://schemas.openxmlformats.org/officeDocument/2006/relationships/image" Target="../media/image73.png"/><Relationship Id="rId7" Type="http://schemas.openxmlformats.org/officeDocument/2006/relationships/image" Target="../media/image17.png"/><Relationship Id="rId2" Type="http://schemas.openxmlformats.org/officeDocument/2006/relationships/image" Target="../media/image12.png"/><Relationship Id="rId16" Type="http://schemas.openxmlformats.org/officeDocument/2006/relationships/image" Target="../media/image26.png"/><Relationship Id="rId20" Type="http://schemas.openxmlformats.org/officeDocument/2006/relationships/image" Target="../media/image30.png"/><Relationship Id="rId29" Type="http://schemas.openxmlformats.org/officeDocument/2006/relationships/image" Target="../media/image39.png"/><Relationship Id="rId41" Type="http://schemas.openxmlformats.org/officeDocument/2006/relationships/image" Target="../media/image51.png"/><Relationship Id="rId54" Type="http://schemas.openxmlformats.org/officeDocument/2006/relationships/image" Target="../media/image64.png"/><Relationship Id="rId62" Type="http://schemas.openxmlformats.org/officeDocument/2006/relationships/image" Target="../media/image72.png"/><Relationship Id="rId1" Type="http://schemas.openxmlformats.org/officeDocument/2006/relationships/image" Target="../media/image11.png"/><Relationship Id="rId6" Type="http://schemas.openxmlformats.org/officeDocument/2006/relationships/image" Target="../media/image16.png"/><Relationship Id="rId11" Type="http://schemas.openxmlformats.org/officeDocument/2006/relationships/image" Target="../media/image21.png"/><Relationship Id="rId24" Type="http://schemas.openxmlformats.org/officeDocument/2006/relationships/image" Target="../media/image34.png"/><Relationship Id="rId32" Type="http://schemas.openxmlformats.org/officeDocument/2006/relationships/image" Target="../media/image42.png"/><Relationship Id="rId37" Type="http://schemas.openxmlformats.org/officeDocument/2006/relationships/image" Target="../media/image47.png"/><Relationship Id="rId40" Type="http://schemas.openxmlformats.org/officeDocument/2006/relationships/image" Target="../media/image50.png"/><Relationship Id="rId45" Type="http://schemas.openxmlformats.org/officeDocument/2006/relationships/image" Target="../media/image55.png"/><Relationship Id="rId53" Type="http://schemas.openxmlformats.org/officeDocument/2006/relationships/image" Target="../media/image63.png"/><Relationship Id="rId58" Type="http://schemas.openxmlformats.org/officeDocument/2006/relationships/image" Target="../media/image68.png"/><Relationship Id="rId5" Type="http://schemas.openxmlformats.org/officeDocument/2006/relationships/image" Target="../media/image15.png"/><Relationship Id="rId15" Type="http://schemas.openxmlformats.org/officeDocument/2006/relationships/image" Target="../media/image25.png"/><Relationship Id="rId23" Type="http://schemas.openxmlformats.org/officeDocument/2006/relationships/image" Target="../media/image33.png"/><Relationship Id="rId28" Type="http://schemas.openxmlformats.org/officeDocument/2006/relationships/image" Target="../media/image38.png"/><Relationship Id="rId36" Type="http://schemas.openxmlformats.org/officeDocument/2006/relationships/image" Target="../media/image46.png"/><Relationship Id="rId49" Type="http://schemas.openxmlformats.org/officeDocument/2006/relationships/image" Target="../media/image59.png"/><Relationship Id="rId57" Type="http://schemas.openxmlformats.org/officeDocument/2006/relationships/image" Target="../media/image67.png"/><Relationship Id="rId61" Type="http://schemas.openxmlformats.org/officeDocument/2006/relationships/image" Target="../media/image71.png"/><Relationship Id="rId10" Type="http://schemas.openxmlformats.org/officeDocument/2006/relationships/image" Target="../media/image20.png"/><Relationship Id="rId19" Type="http://schemas.openxmlformats.org/officeDocument/2006/relationships/image" Target="../media/image29.png"/><Relationship Id="rId31" Type="http://schemas.openxmlformats.org/officeDocument/2006/relationships/image" Target="../media/image41.jpeg"/><Relationship Id="rId44" Type="http://schemas.openxmlformats.org/officeDocument/2006/relationships/image" Target="../media/image54.png"/><Relationship Id="rId52" Type="http://schemas.openxmlformats.org/officeDocument/2006/relationships/image" Target="../media/image62.png"/><Relationship Id="rId60" Type="http://schemas.openxmlformats.org/officeDocument/2006/relationships/image" Target="../media/image70.png"/><Relationship Id="rId4" Type="http://schemas.openxmlformats.org/officeDocument/2006/relationships/image" Target="../media/image14.png"/><Relationship Id="rId9" Type="http://schemas.openxmlformats.org/officeDocument/2006/relationships/image" Target="../media/image19.png"/><Relationship Id="rId14" Type="http://schemas.openxmlformats.org/officeDocument/2006/relationships/image" Target="../media/image24.png"/><Relationship Id="rId22" Type="http://schemas.openxmlformats.org/officeDocument/2006/relationships/image" Target="../media/image32.png"/><Relationship Id="rId27" Type="http://schemas.openxmlformats.org/officeDocument/2006/relationships/image" Target="../media/image37.png"/><Relationship Id="rId30" Type="http://schemas.openxmlformats.org/officeDocument/2006/relationships/image" Target="../media/image40.png"/><Relationship Id="rId35" Type="http://schemas.openxmlformats.org/officeDocument/2006/relationships/image" Target="../media/image45.png"/><Relationship Id="rId43" Type="http://schemas.openxmlformats.org/officeDocument/2006/relationships/image" Target="../media/image53.png"/><Relationship Id="rId48" Type="http://schemas.openxmlformats.org/officeDocument/2006/relationships/image" Target="../media/image58.png"/><Relationship Id="rId56" Type="http://schemas.openxmlformats.org/officeDocument/2006/relationships/image" Target="../media/image66.png"/><Relationship Id="rId8" Type="http://schemas.openxmlformats.org/officeDocument/2006/relationships/image" Target="../media/image18.png"/><Relationship Id="rId51" Type="http://schemas.openxmlformats.org/officeDocument/2006/relationships/image" Target="../media/image61.png"/><Relationship Id="rId3" Type="http://schemas.openxmlformats.org/officeDocument/2006/relationships/image" Target="../media/image13.png"/><Relationship Id="rId12" Type="http://schemas.openxmlformats.org/officeDocument/2006/relationships/image" Target="../media/image22.png"/><Relationship Id="rId17" Type="http://schemas.openxmlformats.org/officeDocument/2006/relationships/image" Target="../media/image27.png"/><Relationship Id="rId25" Type="http://schemas.openxmlformats.org/officeDocument/2006/relationships/image" Target="../media/image35.png"/><Relationship Id="rId33" Type="http://schemas.openxmlformats.org/officeDocument/2006/relationships/image" Target="../media/image43.png"/><Relationship Id="rId38" Type="http://schemas.openxmlformats.org/officeDocument/2006/relationships/image" Target="../media/image48.png"/><Relationship Id="rId46" Type="http://schemas.openxmlformats.org/officeDocument/2006/relationships/image" Target="../media/image56.png"/><Relationship Id="rId59" Type="http://schemas.openxmlformats.org/officeDocument/2006/relationships/image" Target="../media/image6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0.png"/><Relationship Id="rId13" Type="http://schemas.openxmlformats.org/officeDocument/2006/relationships/image" Target="../media/image85.png"/><Relationship Id="rId18" Type="http://schemas.openxmlformats.org/officeDocument/2006/relationships/image" Target="../media/image90.png"/><Relationship Id="rId26" Type="http://schemas.openxmlformats.org/officeDocument/2006/relationships/image" Target="../media/image98.png"/><Relationship Id="rId39" Type="http://schemas.openxmlformats.org/officeDocument/2006/relationships/image" Target="../media/image111.png"/><Relationship Id="rId3" Type="http://schemas.openxmlformats.org/officeDocument/2006/relationships/image" Target="../media/image75.png"/><Relationship Id="rId21" Type="http://schemas.openxmlformats.org/officeDocument/2006/relationships/image" Target="../media/image93.png"/><Relationship Id="rId34" Type="http://schemas.openxmlformats.org/officeDocument/2006/relationships/image" Target="../media/image106.png"/><Relationship Id="rId42" Type="http://schemas.openxmlformats.org/officeDocument/2006/relationships/image" Target="../media/image114.png"/><Relationship Id="rId47" Type="http://schemas.openxmlformats.org/officeDocument/2006/relationships/image" Target="../media/image119.png"/><Relationship Id="rId7" Type="http://schemas.openxmlformats.org/officeDocument/2006/relationships/image" Target="../media/image79.png"/><Relationship Id="rId12" Type="http://schemas.openxmlformats.org/officeDocument/2006/relationships/image" Target="../media/image84.png"/><Relationship Id="rId17" Type="http://schemas.openxmlformats.org/officeDocument/2006/relationships/image" Target="../media/image89.png"/><Relationship Id="rId25" Type="http://schemas.openxmlformats.org/officeDocument/2006/relationships/image" Target="../media/image97.png"/><Relationship Id="rId33" Type="http://schemas.openxmlformats.org/officeDocument/2006/relationships/image" Target="../media/image105.png"/><Relationship Id="rId38" Type="http://schemas.openxmlformats.org/officeDocument/2006/relationships/image" Target="../media/image110.png"/><Relationship Id="rId46" Type="http://schemas.openxmlformats.org/officeDocument/2006/relationships/image" Target="../media/image118.png"/><Relationship Id="rId2" Type="http://schemas.openxmlformats.org/officeDocument/2006/relationships/image" Target="../media/image74.png"/><Relationship Id="rId16" Type="http://schemas.openxmlformats.org/officeDocument/2006/relationships/image" Target="../media/image88.png"/><Relationship Id="rId20" Type="http://schemas.openxmlformats.org/officeDocument/2006/relationships/image" Target="../media/image92.png"/><Relationship Id="rId29" Type="http://schemas.openxmlformats.org/officeDocument/2006/relationships/image" Target="../media/image101.png"/><Relationship Id="rId41" Type="http://schemas.openxmlformats.org/officeDocument/2006/relationships/image" Target="../media/image113.png"/><Relationship Id="rId1" Type="http://schemas.openxmlformats.org/officeDocument/2006/relationships/image" Target="../media/image11.png"/><Relationship Id="rId6" Type="http://schemas.openxmlformats.org/officeDocument/2006/relationships/image" Target="../media/image78.png"/><Relationship Id="rId11" Type="http://schemas.openxmlformats.org/officeDocument/2006/relationships/image" Target="../media/image83.png"/><Relationship Id="rId24" Type="http://schemas.openxmlformats.org/officeDocument/2006/relationships/image" Target="../media/image96.png"/><Relationship Id="rId32" Type="http://schemas.openxmlformats.org/officeDocument/2006/relationships/image" Target="../media/image104.png"/><Relationship Id="rId37" Type="http://schemas.openxmlformats.org/officeDocument/2006/relationships/image" Target="../media/image109.png"/><Relationship Id="rId40" Type="http://schemas.openxmlformats.org/officeDocument/2006/relationships/image" Target="../media/image112.png"/><Relationship Id="rId45" Type="http://schemas.openxmlformats.org/officeDocument/2006/relationships/image" Target="../media/image117.png"/><Relationship Id="rId5" Type="http://schemas.openxmlformats.org/officeDocument/2006/relationships/image" Target="../media/image77.png"/><Relationship Id="rId15" Type="http://schemas.openxmlformats.org/officeDocument/2006/relationships/image" Target="../media/image87.png"/><Relationship Id="rId23" Type="http://schemas.openxmlformats.org/officeDocument/2006/relationships/image" Target="../media/image95.png"/><Relationship Id="rId28" Type="http://schemas.openxmlformats.org/officeDocument/2006/relationships/image" Target="../media/image100.png"/><Relationship Id="rId36" Type="http://schemas.openxmlformats.org/officeDocument/2006/relationships/image" Target="../media/image108.png"/><Relationship Id="rId10" Type="http://schemas.openxmlformats.org/officeDocument/2006/relationships/image" Target="../media/image82.png"/><Relationship Id="rId19" Type="http://schemas.openxmlformats.org/officeDocument/2006/relationships/image" Target="../media/image91.png"/><Relationship Id="rId31" Type="http://schemas.openxmlformats.org/officeDocument/2006/relationships/image" Target="../media/image103.png"/><Relationship Id="rId44" Type="http://schemas.openxmlformats.org/officeDocument/2006/relationships/image" Target="../media/image116.png"/><Relationship Id="rId4" Type="http://schemas.openxmlformats.org/officeDocument/2006/relationships/image" Target="../media/image76.png"/><Relationship Id="rId9" Type="http://schemas.openxmlformats.org/officeDocument/2006/relationships/image" Target="../media/image81.png"/><Relationship Id="rId14" Type="http://schemas.openxmlformats.org/officeDocument/2006/relationships/image" Target="../media/image86.png"/><Relationship Id="rId22" Type="http://schemas.openxmlformats.org/officeDocument/2006/relationships/image" Target="../media/image94.png"/><Relationship Id="rId27" Type="http://schemas.openxmlformats.org/officeDocument/2006/relationships/image" Target="../media/image99.png"/><Relationship Id="rId30" Type="http://schemas.openxmlformats.org/officeDocument/2006/relationships/image" Target="../media/image102.png"/><Relationship Id="rId35" Type="http://schemas.openxmlformats.org/officeDocument/2006/relationships/image" Target="../media/image107.png"/><Relationship Id="rId43" Type="http://schemas.openxmlformats.org/officeDocument/2006/relationships/image" Target="../media/image115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6.png"/><Relationship Id="rId13" Type="http://schemas.openxmlformats.org/officeDocument/2006/relationships/image" Target="../media/image131.png"/><Relationship Id="rId18" Type="http://schemas.openxmlformats.org/officeDocument/2006/relationships/image" Target="../media/image136.png"/><Relationship Id="rId3" Type="http://schemas.openxmlformats.org/officeDocument/2006/relationships/image" Target="../media/image121.png"/><Relationship Id="rId21" Type="http://schemas.openxmlformats.org/officeDocument/2006/relationships/image" Target="../media/image139.png"/><Relationship Id="rId7" Type="http://schemas.openxmlformats.org/officeDocument/2006/relationships/image" Target="../media/image125.png"/><Relationship Id="rId12" Type="http://schemas.openxmlformats.org/officeDocument/2006/relationships/image" Target="../media/image130.png"/><Relationship Id="rId17" Type="http://schemas.openxmlformats.org/officeDocument/2006/relationships/image" Target="../media/image135.png"/><Relationship Id="rId2" Type="http://schemas.openxmlformats.org/officeDocument/2006/relationships/image" Target="../media/image120.png"/><Relationship Id="rId16" Type="http://schemas.openxmlformats.org/officeDocument/2006/relationships/image" Target="../media/image134.png"/><Relationship Id="rId20" Type="http://schemas.openxmlformats.org/officeDocument/2006/relationships/image" Target="../media/image138.png"/><Relationship Id="rId1" Type="http://schemas.openxmlformats.org/officeDocument/2006/relationships/image" Target="../media/image11.png"/><Relationship Id="rId6" Type="http://schemas.openxmlformats.org/officeDocument/2006/relationships/image" Target="../media/image124.png"/><Relationship Id="rId11" Type="http://schemas.openxmlformats.org/officeDocument/2006/relationships/image" Target="../media/image129.png"/><Relationship Id="rId5" Type="http://schemas.openxmlformats.org/officeDocument/2006/relationships/image" Target="../media/image123.png"/><Relationship Id="rId15" Type="http://schemas.openxmlformats.org/officeDocument/2006/relationships/image" Target="../media/image133.png"/><Relationship Id="rId23" Type="http://schemas.openxmlformats.org/officeDocument/2006/relationships/image" Target="../media/image141.jpeg"/><Relationship Id="rId10" Type="http://schemas.openxmlformats.org/officeDocument/2006/relationships/image" Target="../media/image128.png"/><Relationship Id="rId19" Type="http://schemas.openxmlformats.org/officeDocument/2006/relationships/image" Target="../media/image137.png"/><Relationship Id="rId4" Type="http://schemas.openxmlformats.org/officeDocument/2006/relationships/image" Target="../media/image122.png"/><Relationship Id="rId9" Type="http://schemas.openxmlformats.org/officeDocument/2006/relationships/image" Target="../media/image127.png"/><Relationship Id="rId14" Type="http://schemas.openxmlformats.org/officeDocument/2006/relationships/image" Target="../media/image132.png"/><Relationship Id="rId22" Type="http://schemas.openxmlformats.org/officeDocument/2006/relationships/image" Target="../media/image140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8.png"/><Relationship Id="rId13" Type="http://schemas.openxmlformats.org/officeDocument/2006/relationships/image" Target="../media/image153.png"/><Relationship Id="rId18" Type="http://schemas.openxmlformats.org/officeDocument/2006/relationships/image" Target="../media/image158.png"/><Relationship Id="rId26" Type="http://schemas.microsoft.com/office/2007/relationships/hdphoto" Target="../media/hdphoto1.wdp"/><Relationship Id="rId3" Type="http://schemas.openxmlformats.org/officeDocument/2006/relationships/image" Target="../media/image143.png"/><Relationship Id="rId21" Type="http://schemas.openxmlformats.org/officeDocument/2006/relationships/image" Target="../media/image161.png"/><Relationship Id="rId7" Type="http://schemas.openxmlformats.org/officeDocument/2006/relationships/image" Target="../media/image147.png"/><Relationship Id="rId12" Type="http://schemas.openxmlformats.org/officeDocument/2006/relationships/image" Target="../media/image152.png"/><Relationship Id="rId17" Type="http://schemas.openxmlformats.org/officeDocument/2006/relationships/image" Target="../media/image157.png"/><Relationship Id="rId25" Type="http://schemas.openxmlformats.org/officeDocument/2006/relationships/image" Target="../media/image165.png"/><Relationship Id="rId2" Type="http://schemas.openxmlformats.org/officeDocument/2006/relationships/image" Target="../media/image142.jpg"/><Relationship Id="rId16" Type="http://schemas.openxmlformats.org/officeDocument/2006/relationships/image" Target="../media/image156.png"/><Relationship Id="rId20" Type="http://schemas.openxmlformats.org/officeDocument/2006/relationships/image" Target="../media/image160.png"/><Relationship Id="rId1" Type="http://schemas.openxmlformats.org/officeDocument/2006/relationships/image" Target="../media/image11.png"/><Relationship Id="rId6" Type="http://schemas.openxmlformats.org/officeDocument/2006/relationships/image" Target="../media/image146.png"/><Relationship Id="rId11" Type="http://schemas.openxmlformats.org/officeDocument/2006/relationships/image" Target="../media/image151.png"/><Relationship Id="rId24" Type="http://schemas.openxmlformats.org/officeDocument/2006/relationships/image" Target="../media/image164.png"/><Relationship Id="rId5" Type="http://schemas.openxmlformats.org/officeDocument/2006/relationships/image" Target="../media/image145.png"/><Relationship Id="rId15" Type="http://schemas.openxmlformats.org/officeDocument/2006/relationships/image" Target="../media/image155.png"/><Relationship Id="rId23" Type="http://schemas.openxmlformats.org/officeDocument/2006/relationships/image" Target="../media/image163.png"/><Relationship Id="rId10" Type="http://schemas.openxmlformats.org/officeDocument/2006/relationships/image" Target="../media/image150.png"/><Relationship Id="rId19" Type="http://schemas.openxmlformats.org/officeDocument/2006/relationships/image" Target="../media/image159.png"/><Relationship Id="rId4" Type="http://schemas.openxmlformats.org/officeDocument/2006/relationships/image" Target="../media/image144.png"/><Relationship Id="rId9" Type="http://schemas.openxmlformats.org/officeDocument/2006/relationships/image" Target="../media/image149.png"/><Relationship Id="rId14" Type="http://schemas.openxmlformats.org/officeDocument/2006/relationships/image" Target="../media/image154.png"/><Relationship Id="rId22" Type="http://schemas.openxmlformats.org/officeDocument/2006/relationships/image" Target="../media/image16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7.png"/><Relationship Id="rId7" Type="http://schemas.openxmlformats.org/officeDocument/2006/relationships/image" Target="../media/image171.png"/><Relationship Id="rId2" Type="http://schemas.openxmlformats.org/officeDocument/2006/relationships/image" Target="../media/image166.png"/><Relationship Id="rId1" Type="http://schemas.openxmlformats.org/officeDocument/2006/relationships/image" Target="../media/image11.png"/><Relationship Id="rId6" Type="http://schemas.openxmlformats.org/officeDocument/2006/relationships/image" Target="../media/image170.png"/><Relationship Id="rId5" Type="http://schemas.openxmlformats.org/officeDocument/2006/relationships/image" Target="../media/image169.png"/><Relationship Id="rId4" Type="http://schemas.openxmlformats.org/officeDocument/2006/relationships/image" Target="../media/image168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9.jpeg"/><Relationship Id="rId13" Type="http://schemas.openxmlformats.org/officeDocument/2006/relationships/image" Target="../media/image184.png"/><Relationship Id="rId18" Type="http://schemas.openxmlformats.org/officeDocument/2006/relationships/image" Target="../media/image189.png"/><Relationship Id="rId3" Type="http://schemas.openxmlformats.org/officeDocument/2006/relationships/image" Target="../media/image174.png"/><Relationship Id="rId21" Type="http://schemas.openxmlformats.org/officeDocument/2006/relationships/image" Target="../media/image192.png"/><Relationship Id="rId7" Type="http://schemas.openxmlformats.org/officeDocument/2006/relationships/image" Target="../media/image178.png"/><Relationship Id="rId12" Type="http://schemas.openxmlformats.org/officeDocument/2006/relationships/image" Target="../media/image183.png"/><Relationship Id="rId17" Type="http://schemas.openxmlformats.org/officeDocument/2006/relationships/image" Target="../media/image188.png"/><Relationship Id="rId2" Type="http://schemas.openxmlformats.org/officeDocument/2006/relationships/image" Target="../media/image173.png"/><Relationship Id="rId16" Type="http://schemas.openxmlformats.org/officeDocument/2006/relationships/image" Target="../media/image187.png"/><Relationship Id="rId20" Type="http://schemas.openxmlformats.org/officeDocument/2006/relationships/image" Target="../media/image191.png"/><Relationship Id="rId1" Type="http://schemas.openxmlformats.org/officeDocument/2006/relationships/image" Target="../media/image172.png"/><Relationship Id="rId6" Type="http://schemas.openxmlformats.org/officeDocument/2006/relationships/image" Target="../media/image177.png"/><Relationship Id="rId11" Type="http://schemas.openxmlformats.org/officeDocument/2006/relationships/image" Target="../media/image182.jpeg"/><Relationship Id="rId5" Type="http://schemas.openxmlformats.org/officeDocument/2006/relationships/image" Target="../media/image176.jpeg"/><Relationship Id="rId15" Type="http://schemas.openxmlformats.org/officeDocument/2006/relationships/image" Target="../media/image186.png"/><Relationship Id="rId10" Type="http://schemas.openxmlformats.org/officeDocument/2006/relationships/image" Target="../media/image181.jpeg"/><Relationship Id="rId19" Type="http://schemas.openxmlformats.org/officeDocument/2006/relationships/image" Target="../media/image190.png"/><Relationship Id="rId4" Type="http://schemas.openxmlformats.org/officeDocument/2006/relationships/image" Target="../media/image175.png"/><Relationship Id="rId9" Type="http://schemas.openxmlformats.org/officeDocument/2006/relationships/image" Target="../media/image180.jpg"/><Relationship Id="rId14" Type="http://schemas.openxmlformats.org/officeDocument/2006/relationships/image" Target="../media/image185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5.png"/><Relationship Id="rId2" Type="http://schemas.openxmlformats.org/officeDocument/2006/relationships/image" Target="../media/image194.png"/><Relationship Id="rId1" Type="http://schemas.openxmlformats.org/officeDocument/2006/relationships/image" Target="../media/image193.png"/></Relationships>
</file>

<file path=xl/drawings/_rels/drawing8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20.jpeg"/><Relationship Id="rId117" Type="http://schemas.openxmlformats.org/officeDocument/2006/relationships/image" Target="../media/image12.png"/><Relationship Id="rId21" Type="http://schemas.openxmlformats.org/officeDocument/2006/relationships/image" Target="../media/image215.jpeg"/><Relationship Id="rId42" Type="http://schemas.openxmlformats.org/officeDocument/2006/relationships/image" Target="../media/image236.png"/><Relationship Id="rId47" Type="http://schemas.openxmlformats.org/officeDocument/2006/relationships/image" Target="../media/image241.jpeg"/><Relationship Id="rId63" Type="http://schemas.openxmlformats.org/officeDocument/2006/relationships/image" Target="../media/image257.png"/><Relationship Id="rId68" Type="http://schemas.openxmlformats.org/officeDocument/2006/relationships/image" Target="../media/image262.png"/><Relationship Id="rId84" Type="http://schemas.openxmlformats.org/officeDocument/2006/relationships/image" Target="../media/image278.JPG"/><Relationship Id="rId89" Type="http://schemas.openxmlformats.org/officeDocument/2006/relationships/image" Target="../media/image283.jpeg"/><Relationship Id="rId112" Type="http://schemas.openxmlformats.org/officeDocument/2006/relationships/image" Target="../media/image305.jpeg"/><Relationship Id="rId16" Type="http://schemas.openxmlformats.org/officeDocument/2006/relationships/image" Target="../media/image211.jpeg"/><Relationship Id="rId107" Type="http://schemas.openxmlformats.org/officeDocument/2006/relationships/image" Target="../media/image300.jpeg"/><Relationship Id="rId11" Type="http://schemas.openxmlformats.org/officeDocument/2006/relationships/image" Target="../media/image206.png"/><Relationship Id="rId32" Type="http://schemas.openxmlformats.org/officeDocument/2006/relationships/image" Target="../media/image226.jpeg"/><Relationship Id="rId37" Type="http://schemas.openxmlformats.org/officeDocument/2006/relationships/image" Target="../media/image231.png"/><Relationship Id="rId53" Type="http://schemas.openxmlformats.org/officeDocument/2006/relationships/image" Target="../media/image247.jpeg"/><Relationship Id="rId58" Type="http://schemas.openxmlformats.org/officeDocument/2006/relationships/image" Target="../media/image252.png"/><Relationship Id="rId74" Type="http://schemas.openxmlformats.org/officeDocument/2006/relationships/image" Target="../media/image268.png"/><Relationship Id="rId79" Type="http://schemas.openxmlformats.org/officeDocument/2006/relationships/image" Target="../media/image273.jpeg"/><Relationship Id="rId102" Type="http://schemas.openxmlformats.org/officeDocument/2006/relationships/image" Target="../media/image295.jpeg"/><Relationship Id="rId123" Type="http://schemas.openxmlformats.org/officeDocument/2006/relationships/image" Target="../media/image315.jpeg"/><Relationship Id="rId5" Type="http://schemas.openxmlformats.org/officeDocument/2006/relationships/image" Target="../media/image200.png"/><Relationship Id="rId61" Type="http://schemas.openxmlformats.org/officeDocument/2006/relationships/image" Target="../media/image255.jpeg"/><Relationship Id="rId82" Type="http://schemas.openxmlformats.org/officeDocument/2006/relationships/image" Target="../media/image276.JPG"/><Relationship Id="rId90" Type="http://schemas.openxmlformats.org/officeDocument/2006/relationships/image" Target="../media/image284.jpeg"/><Relationship Id="rId95" Type="http://schemas.openxmlformats.org/officeDocument/2006/relationships/image" Target="../media/image288.jpeg"/><Relationship Id="rId19" Type="http://schemas.openxmlformats.org/officeDocument/2006/relationships/image" Target="../media/image213.png"/><Relationship Id="rId14" Type="http://schemas.openxmlformats.org/officeDocument/2006/relationships/image" Target="../media/image209.jpeg"/><Relationship Id="rId22" Type="http://schemas.openxmlformats.org/officeDocument/2006/relationships/image" Target="../media/image216.jpeg"/><Relationship Id="rId27" Type="http://schemas.openxmlformats.org/officeDocument/2006/relationships/image" Target="../media/image221.png"/><Relationship Id="rId30" Type="http://schemas.openxmlformats.org/officeDocument/2006/relationships/image" Target="../media/image224.png"/><Relationship Id="rId35" Type="http://schemas.openxmlformats.org/officeDocument/2006/relationships/image" Target="../media/image229.jpeg"/><Relationship Id="rId43" Type="http://schemas.openxmlformats.org/officeDocument/2006/relationships/image" Target="../media/image237.jpeg"/><Relationship Id="rId48" Type="http://schemas.openxmlformats.org/officeDocument/2006/relationships/image" Target="../media/image242.jpeg"/><Relationship Id="rId56" Type="http://schemas.openxmlformats.org/officeDocument/2006/relationships/image" Target="../media/image250.jpeg"/><Relationship Id="rId64" Type="http://schemas.openxmlformats.org/officeDocument/2006/relationships/image" Target="../media/image258.png"/><Relationship Id="rId69" Type="http://schemas.openxmlformats.org/officeDocument/2006/relationships/image" Target="../media/image263.png"/><Relationship Id="rId77" Type="http://schemas.openxmlformats.org/officeDocument/2006/relationships/image" Target="../media/image271.jpeg"/><Relationship Id="rId100" Type="http://schemas.openxmlformats.org/officeDocument/2006/relationships/image" Target="../media/image293.jpeg"/><Relationship Id="rId105" Type="http://schemas.openxmlformats.org/officeDocument/2006/relationships/image" Target="../media/image298.jpeg"/><Relationship Id="rId113" Type="http://schemas.openxmlformats.org/officeDocument/2006/relationships/image" Target="../media/image306.jpeg"/><Relationship Id="rId118" Type="http://schemas.openxmlformats.org/officeDocument/2006/relationships/image" Target="../media/image310.jpeg"/><Relationship Id="rId126" Type="http://schemas.openxmlformats.org/officeDocument/2006/relationships/image" Target="../media/image318.png"/><Relationship Id="rId8" Type="http://schemas.openxmlformats.org/officeDocument/2006/relationships/image" Target="../media/image203.jpeg"/><Relationship Id="rId51" Type="http://schemas.openxmlformats.org/officeDocument/2006/relationships/image" Target="../media/image245.jpeg"/><Relationship Id="rId72" Type="http://schemas.openxmlformats.org/officeDocument/2006/relationships/image" Target="../media/image266.png"/><Relationship Id="rId80" Type="http://schemas.openxmlformats.org/officeDocument/2006/relationships/image" Target="../media/image274.jpeg"/><Relationship Id="rId85" Type="http://schemas.openxmlformats.org/officeDocument/2006/relationships/image" Target="../media/image279.JPG"/><Relationship Id="rId93" Type="http://schemas.openxmlformats.org/officeDocument/2006/relationships/image" Target="../media/image287.JPG"/><Relationship Id="rId98" Type="http://schemas.openxmlformats.org/officeDocument/2006/relationships/image" Target="../media/image291.jpeg"/><Relationship Id="rId121" Type="http://schemas.openxmlformats.org/officeDocument/2006/relationships/image" Target="../media/image313.jpeg"/><Relationship Id="rId3" Type="http://schemas.openxmlformats.org/officeDocument/2006/relationships/image" Target="../media/image198.jpeg"/><Relationship Id="rId12" Type="http://schemas.openxmlformats.org/officeDocument/2006/relationships/image" Target="../media/image207.jpeg"/><Relationship Id="rId17" Type="http://schemas.openxmlformats.org/officeDocument/2006/relationships/image" Target="../media/image212.jpeg"/><Relationship Id="rId25" Type="http://schemas.openxmlformats.org/officeDocument/2006/relationships/image" Target="../media/image219.jpeg"/><Relationship Id="rId33" Type="http://schemas.openxmlformats.org/officeDocument/2006/relationships/image" Target="../media/image227.jpeg"/><Relationship Id="rId38" Type="http://schemas.openxmlformats.org/officeDocument/2006/relationships/image" Target="../media/image232.png"/><Relationship Id="rId46" Type="http://schemas.openxmlformats.org/officeDocument/2006/relationships/image" Target="../media/image240.png"/><Relationship Id="rId59" Type="http://schemas.openxmlformats.org/officeDocument/2006/relationships/image" Target="../media/image253.jpeg"/><Relationship Id="rId67" Type="http://schemas.openxmlformats.org/officeDocument/2006/relationships/image" Target="../media/image261.png"/><Relationship Id="rId103" Type="http://schemas.openxmlformats.org/officeDocument/2006/relationships/image" Target="../media/image296.jpeg"/><Relationship Id="rId108" Type="http://schemas.openxmlformats.org/officeDocument/2006/relationships/image" Target="../media/image301.jpeg"/><Relationship Id="rId116" Type="http://schemas.openxmlformats.org/officeDocument/2006/relationships/image" Target="../media/image309.jpeg"/><Relationship Id="rId124" Type="http://schemas.openxmlformats.org/officeDocument/2006/relationships/image" Target="../media/image316.jpeg"/><Relationship Id="rId20" Type="http://schemas.openxmlformats.org/officeDocument/2006/relationships/image" Target="../media/image214.png"/><Relationship Id="rId41" Type="http://schemas.openxmlformats.org/officeDocument/2006/relationships/image" Target="../media/image235.jpeg"/><Relationship Id="rId54" Type="http://schemas.openxmlformats.org/officeDocument/2006/relationships/image" Target="../media/image248.jpeg"/><Relationship Id="rId62" Type="http://schemas.openxmlformats.org/officeDocument/2006/relationships/image" Target="../media/image256.png"/><Relationship Id="rId70" Type="http://schemas.openxmlformats.org/officeDocument/2006/relationships/image" Target="../media/image264.jpeg"/><Relationship Id="rId75" Type="http://schemas.openxmlformats.org/officeDocument/2006/relationships/image" Target="../media/image269.png"/><Relationship Id="rId83" Type="http://schemas.openxmlformats.org/officeDocument/2006/relationships/image" Target="../media/image277.jpeg"/><Relationship Id="rId88" Type="http://schemas.openxmlformats.org/officeDocument/2006/relationships/image" Target="../media/image282.jpeg"/><Relationship Id="rId91" Type="http://schemas.openxmlformats.org/officeDocument/2006/relationships/image" Target="../media/image285.jpeg"/><Relationship Id="rId96" Type="http://schemas.openxmlformats.org/officeDocument/2006/relationships/image" Target="../media/image289.png"/><Relationship Id="rId111" Type="http://schemas.openxmlformats.org/officeDocument/2006/relationships/image" Target="../media/image304.jpeg"/><Relationship Id="rId1" Type="http://schemas.openxmlformats.org/officeDocument/2006/relationships/image" Target="../media/image196.jpeg"/><Relationship Id="rId6" Type="http://schemas.openxmlformats.org/officeDocument/2006/relationships/image" Target="../media/image201.png"/><Relationship Id="rId15" Type="http://schemas.openxmlformats.org/officeDocument/2006/relationships/image" Target="../media/image210.jpeg"/><Relationship Id="rId23" Type="http://schemas.openxmlformats.org/officeDocument/2006/relationships/image" Target="../media/image217.jpeg"/><Relationship Id="rId28" Type="http://schemas.openxmlformats.org/officeDocument/2006/relationships/image" Target="../media/image222.png"/><Relationship Id="rId36" Type="http://schemas.openxmlformats.org/officeDocument/2006/relationships/image" Target="../media/image230.png"/><Relationship Id="rId49" Type="http://schemas.openxmlformats.org/officeDocument/2006/relationships/image" Target="../media/image243.png"/><Relationship Id="rId57" Type="http://schemas.openxmlformats.org/officeDocument/2006/relationships/image" Target="../media/image251.jpeg"/><Relationship Id="rId106" Type="http://schemas.openxmlformats.org/officeDocument/2006/relationships/image" Target="../media/image299.jpeg"/><Relationship Id="rId114" Type="http://schemas.openxmlformats.org/officeDocument/2006/relationships/image" Target="../media/image307.jpeg"/><Relationship Id="rId119" Type="http://schemas.openxmlformats.org/officeDocument/2006/relationships/image" Target="../media/image311.jpeg"/><Relationship Id="rId10" Type="http://schemas.openxmlformats.org/officeDocument/2006/relationships/image" Target="../media/image205.png"/><Relationship Id="rId31" Type="http://schemas.openxmlformats.org/officeDocument/2006/relationships/image" Target="../media/image225.png"/><Relationship Id="rId44" Type="http://schemas.openxmlformats.org/officeDocument/2006/relationships/image" Target="../media/image238.png"/><Relationship Id="rId52" Type="http://schemas.openxmlformats.org/officeDocument/2006/relationships/image" Target="../media/image246.jpeg"/><Relationship Id="rId60" Type="http://schemas.openxmlformats.org/officeDocument/2006/relationships/image" Target="../media/image254.jpeg"/><Relationship Id="rId65" Type="http://schemas.openxmlformats.org/officeDocument/2006/relationships/image" Target="../media/image259.png"/><Relationship Id="rId73" Type="http://schemas.openxmlformats.org/officeDocument/2006/relationships/image" Target="../media/image267.png"/><Relationship Id="rId78" Type="http://schemas.openxmlformats.org/officeDocument/2006/relationships/image" Target="../media/image272.jpeg"/><Relationship Id="rId81" Type="http://schemas.openxmlformats.org/officeDocument/2006/relationships/image" Target="../media/image275.jpeg"/><Relationship Id="rId86" Type="http://schemas.openxmlformats.org/officeDocument/2006/relationships/image" Target="../media/image280.jpeg"/><Relationship Id="rId94" Type="http://schemas.openxmlformats.org/officeDocument/2006/relationships/image" Target="../media/image142.jpg"/><Relationship Id="rId99" Type="http://schemas.openxmlformats.org/officeDocument/2006/relationships/image" Target="../media/image292.jpeg"/><Relationship Id="rId101" Type="http://schemas.openxmlformats.org/officeDocument/2006/relationships/image" Target="../media/image294.jpeg"/><Relationship Id="rId122" Type="http://schemas.openxmlformats.org/officeDocument/2006/relationships/image" Target="../media/image314.jpeg"/><Relationship Id="rId4" Type="http://schemas.openxmlformats.org/officeDocument/2006/relationships/image" Target="../media/image199.jpeg"/><Relationship Id="rId9" Type="http://schemas.openxmlformats.org/officeDocument/2006/relationships/image" Target="../media/image204.png"/><Relationship Id="rId13" Type="http://schemas.openxmlformats.org/officeDocument/2006/relationships/image" Target="../media/image208.jpeg"/><Relationship Id="rId18" Type="http://schemas.openxmlformats.org/officeDocument/2006/relationships/image" Target="../media/image11.png"/><Relationship Id="rId39" Type="http://schemas.openxmlformats.org/officeDocument/2006/relationships/image" Target="../media/image233.jpeg"/><Relationship Id="rId109" Type="http://schemas.openxmlformats.org/officeDocument/2006/relationships/image" Target="../media/image302.JPG"/><Relationship Id="rId34" Type="http://schemas.openxmlformats.org/officeDocument/2006/relationships/image" Target="../media/image228.jpeg"/><Relationship Id="rId50" Type="http://schemas.openxmlformats.org/officeDocument/2006/relationships/image" Target="../media/image244.png"/><Relationship Id="rId55" Type="http://schemas.openxmlformats.org/officeDocument/2006/relationships/image" Target="../media/image249.jpeg"/><Relationship Id="rId76" Type="http://schemas.openxmlformats.org/officeDocument/2006/relationships/image" Target="../media/image270.png"/><Relationship Id="rId97" Type="http://schemas.openxmlformats.org/officeDocument/2006/relationships/image" Target="../media/image290.jpeg"/><Relationship Id="rId104" Type="http://schemas.openxmlformats.org/officeDocument/2006/relationships/image" Target="../media/image297.jpeg"/><Relationship Id="rId120" Type="http://schemas.openxmlformats.org/officeDocument/2006/relationships/image" Target="../media/image312.jpeg"/><Relationship Id="rId125" Type="http://schemas.openxmlformats.org/officeDocument/2006/relationships/image" Target="../media/image317.jpeg"/><Relationship Id="rId7" Type="http://schemas.openxmlformats.org/officeDocument/2006/relationships/image" Target="../media/image202.png"/><Relationship Id="rId71" Type="http://schemas.openxmlformats.org/officeDocument/2006/relationships/image" Target="../media/image265.png"/><Relationship Id="rId92" Type="http://schemas.openxmlformats.org/officeDocument/2006/relationships/image" Target="../media/image286.JPG"/><Relationship Id="rId2" Type="http://schemas.openxmlformats.org/officeDocument/2006/relationships/image" Target="../media/image197.jpeg"/><Relationship Id="rId29" Type="http://schemas.openxmlformats.org/officeDocument/2006/relationships/image" Target="../media/image223.png"/><Relationship Id="rId24" Type="http://schemas.openxmlformats.org/officeDocument/2006/relationships/image" Target="../media/image218.jpeg"/><Relationship Id="rId40" Type="http://schemas.openxmlformats.org/officeDocument/2006/relationships/image" Target="../media/image234.png"/><Relationship Id="rId45" Type="http://schemas.openxmlformats.org/officeDocument/2006/relationships/image" Target="../media/image239.png"/><Relationship Id="rId66" Type="http://schemas.openxmlformats.org/officeDocument/2006/relationships/image" Target="../media/image260.png"/><Relationship Id="rId87" Type="http://schemas.openxmlformats.org/officeDocument/2006/relationships/image" Target="../media/image281.png"/><Relationship Id="rId110" Type="http://schemas.openxmlformats.org/officeDocument/2006/relationships/image" Target="../media/image303.JPG"/><Relationship Id="rId115" Type="http://schemas.openxmlformats.org/officeDocument/2006/relationships/image" Target="../media/image308.jpeg"/></Relationships>
</file>

<file path=xl/drawings/_rels/drawing9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31.jpeg"/><Relationship Id="rId18" Type="http://schemas.openxmlformats.org/officeDocument/2006/relationships/image" Target="../media/image336.jpeg"/><Relationship Id="rId26" Type="http://schemas.openxmlformats.org/officeDocument/2006/relationships/image" Target="../media/image344.jpeg"/><Relationship Id="rId39" Type="http://schemas.openxmlformats.org/officeDocument/2006/relationships/image" Target="../media/image357.jpeg"/><Relationship Id="rId21" Type="http://schemas.openxmlformats.org/officeDocument/2006/relationships/image" Target="../media/image339.jpeg"/><Relationship Id="rId34" Type="http://schemas.openxmlformats.org/officeDocument/2006/relationships/image" Target="../media/image352.jpeg"/><Relationship Id="rId42" Type="http://schemas.openxmlformats.org/officeDocument/2006/relationships/image" Target="../media/image360.jpeg"/><Relationship Id="rId47" Type="http://schemas.openxmlformats.org/officeDocument/2006/relationships/image" Target="../media/image365.jpeg"/><Relationship Id="rId50" Type="http://schemas.openxmlformats.org/officeDocument/2006/relationships/image" Target="../media/image368.jpeg"/><Relationship Id="rId55" Type="http://schemas.openxmlformats.org/officeDocument/2006/relationships/image" Target="../media/image373.jpeg"/><Relationship Id="rId63" Type="http://schemas.openxmlformats.org/officeDocument/2006/relationships/image" Target="../media/image381.jpeg"/><Relationship Id="rId68" Type="http://schemas.openxmlformats.org/officeDocument/2006/relationships/image" Target="../media/image386.jpeg"/><Relationship Id="rId7" Type="http://schemas.openxmlformats.org/officeDocument/2006/relationships/image" Target="../media/image325.emf"/><Relationship Id="rId2" Type="http://schemas.openxmlformats.org/officeDocument/2006/relationships/image" Target="../media/image320.jpeg"/><Relationship Id="rId16" Type="http://schemas.openxmlformats.org/officeDocument/2006/relationships/image" Target="../media/image334.emf"/><Relationship Id="rId29" Type="http://schemas.openxmlformats.org/officeDocument/2006/relationships/image" Target="../media/image347.jpeg"/><Relationship Id="rId1" Type="http://schemas.openxmlformats.org/officeDocument/2006/relationships/image" Target="../media/image319.jpeg"/><Relationship Id="rId6" Type="http://schemas.openxmlformats.org/officeDocument/2006/relationships/image" Target="../media/image324.jpeg"/><Relationship Id="rId11" Type="http://schemas.openxmlformats.org/officeDocument/2006/relationships/image" Target="../media/image329.jpeg"/><Relationship Id="rId24" Type="http://schemas.openxmlformats.org/officeDocument/2006/relationships/image" Target="../media/image342.jpeg"/><Relationship Id="rId32" Type="http://schemas.openxmlformats.org/officeDocument/2006/relationships/image" Target="../media/image350.jpeg"/><Relationship Id="rId37" Type="http://schemas.openxmlformats.org/officeDocument/2006/relationships/image" Target="../media/image355.jpeg"/><Relationship Id="rId40" Type="http://schemas.openxmlformats.org/officeDocument/2006/relationships/image" Target="../media/image358.jpeg"/><Relationship Id="rId45" Type="http://schemas.openxmlformats.org/officeDocument/2006/relationships/image" Target="../media/image363.jpeg"/><Relationship Id="rId53" Type="http://schemas.openxmlformats.org/officeDocument/2006/relationships/image" Target="../media/image371.jpeg"/><Relationship Id="rId58" Type="http://schemas.openxmlformats.org/officeDocument/2006/relationships/image" Target="../media/image376.jpeg"/><Relationship Id="rId66" Type="http://schemas.openxmlformats.org/officeDocument/2006/relationships/image" Target="../media/image384.jpeg"/><Relationship Id="rId5" Type="http://schemas.openxmlformats.org/officeDocument/2006/relationships/image" Target="../media/image323.emf"/><Relationship Id="rId15" Type="http://schemas.openxmlformats.org/officeDocument/2006/relationships/image" Target="../media/image333.emf"/><Relationship Id="rId23" Type="http://schemas.openxmlformats.org/officeDocument/2006/relationships/image" Target="../media/image341.jpg"/><Relationship Id="rId28" Type="http://schemas.openxmlformats.org/officeDocument/2006/relationships/image" Target="../media/image346.jpeg"/><Relationship Id="rId36" Type="http://schemas.openxmlformats.org/officeDocument/2006/relationships/image" Target="../media/image354.jpeg"/><Relationship Id="rId49" Type="http://schemas.openxmlformats.org/officeDocument/2006/relationships/image" Target="../media/image367.jpeg"/><Relationship Id="rId57" Type="http://schemas.openxmlformats.org/officeDocument/2006/relationships/image" Target="../media/image375.jpeg"/><Relationship Id="rId61" Type="http://schemas.openxmlformats.org/officeDocument/2006/relationships/image" Target="../media/image379.jpeg"/><Relationship Id="rId10" Type="http://schemas.openxmlformats.org/officeDocument/2006/relationships/image" Target="../media/image328.emf"/><Relationship Id="rId19" Type="http://schemas.openxmlformats.org/officeDocument/2006/relationships/image" Target="../media/image337.jpeg"/><Relationship Id="rId31" Type="http://schemas.openxmlformats.org/officeDocument/2006/relationships/image" Target="../media/image349.jpeg"/><Relationship Id="rId44" Type="http://schemas.openxmlformats.org/officeDocument/2006/relationships/image" Target="../media/image362.jpeg"/><Relationship Id="rId52" Type="http://schemas.openxmlformats.org/officeDocument/2006/relationships/image" Target="../media/image370.jpeg"/><Relationship Id="rId60" Type="http://schemas.openxmlformats.org/officeDocument/2006/relationships/image" Target="../media/image378.jpeg"/><Relationship Id="rId65" Type="http://schemas.openxmlformats.org/officeDocument/2006/relationships/image" Target="../media/image383.jpeg"/><Relationship Id="rId4" Type="http://schemas.openxmlformats.org/officeDocument/2006/relationships/image" Target="../media/image322.jpeg"/><Relationship Id="rId9" Type="http://schemas.openxmlformats.org/officeDocument/2006/relationships/image" Target="../media/image327.emf"/><Relationship Id="rId14" Type="http://schemas.openxmlformats.org/officeDocument/2006/relationships/image" Target="../media/image332.jpeg"/><Relationship Id="rId22" Type="http://schemas.openxmlformats.org/officeDocument/2006/relationships/image" Target="../media/image340.jpeg"/><Relationship Id="rId27" Type="http://schemas.openxmlformats.org/officeDocument/2006/relationships/image" Target="../media/image345.jpeg"/><Relationship Id="rId30" Type="http://schemas.openxmlformats.org/officeDocument/2006/relationships/image" Target="../media/image348.jpeg"/><Relationship Id="rId35" Type="http://schemas.openxmlformats.org/officeDocument/2006/relationships/image" Target="../media/image353.jpeg"/><Relationship Id="rId43" Type="http://schemas.openxmlformats.org/officeDocument/2006/relationships/image" Target="../media/image361.jpeg"/><Relationship Id="rId48" Type="http://schemas.openxmlformats.org/officeDocument/2006/relationships/image" Target="../media/image366.jpeg"/><Relationship Id="rId56" Type="http://schemas.openxmlformats.org/officeDocument/2006/relationships/image" Target="../media/image374.jpeg"/><Relationship Id="rId64" Type="http://schemas.openxmlformats.org/officeDocument/2006/relationships/image" Target="../media/image382.jpeg"/><Relationship Id="rId8" Type="http://schemas.openxmlformats.org/officeDocument/2006/relationships/image" Target="../media/image326.jpeg"/><Relationship Id="rId51" Type="http://schemas.openxmlformats.org/officeDocument/2006/relationships/image" Target="../media/image369.jpeg"/><Relationship Id="rId3" Type="http://schemas.openxmlformats.org/officeDocument/2006/relationships/image" Target="../media/image321.emf"/><Relationship Id="rId12" Type="http://schemas.openxmlformats.org/officeDocument/2006/relationships/image" Target="../media/image330.jpeg"/><Relationship Id="rId17" Type="http://schemas.openxmlformats.org/officeDocument/2006/relationships/image" Target="../media/image335.emf"/><Relationship Id="rId25" Type="http://schemas.openxmlformats.org/officeDocument/2006/relationships/image" Target="../media/image343.jpeg"/><Relationship Id="rId33" Type="http://schemas.openxmlformats.org/officeDocument/2006/relationships/image" Target="../media/image351.jpeg"/><Relationship Id="rId38" Type="http://schemas.openxmlformats.org/officeDocument/2006/relationships/image" Target="../media/image356.jpeg"/><Relationship Id="rId46" Type="http://schemas.openxmlformats.org/officeDocument/2006/relationships/image" Target="../media/image364.jpeg"/><Relationship Id="rId59" Type="http://schemas.openxmlformats.org/officeDocument/2006/relationships/image" Target="../media/image377.jpeg"/><Relationship Id="rId67" Type="http://schemas.openxmlformats.org/officeDocument/2006/relationships/image" Target="../media/image385.jpeg"/><Relationship Id="rId20" Type="http://schemas.openxmlformats.org/officeDocument/2006/relationships/image" Target="../media/image338.jpeg"/><Relationship Id="rId41" Type="http://schemas.openxmlformats.org/officeDocument/2006/relationships/image" Target="../media/image359.jpeg"/><Relationship Id="rId54" Type="http://schemas.openxmlformats.org/officeDocument/2006/relationships/image" Target="../media/image372.jpeg"/><Relationship Id="rId62" Type="http://schemas.openxmlformats.org/officeDocument/2006/relationships/image" Target="../media/image380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88.jpeg"/><Relationship Id="rId1" Type="http://schemas.openxmlformats.org/officeDocument/2006/relationships/image" Target="../media/image387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4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54C7D211-F16D-4DDB-9865-AB4F69D73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80BE7C3E-A9CD-4B03-B9FD-72D3D6B671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E98E7A4A-9620-4DF7-B389-C2E731038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A77B15A3-D30C-48DA-9027-68DF949CE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B36662E8-82C0-4984-9F22-A01D6E431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239BC174-8B0E-499D-853B-63914C8418A6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831D3595-A1AB-4FB3-A1CF-FE04CDD35B51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A03BBE68-A225-4EE3-B306-FD1F5F900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31752</xdr:colOff>
      <xdr:row>10</xdr:row>
      <xdr:rowOff>139699</xdr:rowOff>
    </xdr:from>
    <xdr:to>
      <xdr:col>0</xdr:col>
      <xdr:colOff>1276530</xdr:colOff>
      <xdr:row>13</xdr:row>
      <xdr:rowOff>776653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D58E56CF-9C3B-40DA-A0BF-876C72BAA1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51"/>
        <a:stretch/>
      </xdr:blipFill>
      <xdr:spPr>
        <a:xfrm>
          <a:off x="31752" y="6770564"/>
          <a:ext cx="1244778" cy="3560397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0" name="image23.png">
          <a:extLst>
            <a:ext uri="{FF2B5EF4-FFF2-40B4-BE49-F238E27FC236}">
              <a16:creationId xmlns:a16="http://schemas.microsoft.com/office/drawing/2014/main" id="{8762B55E-E07B-4644-923B-975BF33DF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1785146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1" name="image24.png">
          <a:extLst>
            <a:ext uri="{FF2B5EF4-FFF2-40B4-BE49-F238E27FC236}">
              <a16:creationId xmlns:a16="http://schemas.microsoft.com/office/drawing/2014/main" id="{D3F0D029-60F6-4010-891C-3F7E55857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098111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2" name="image25.png">
          <a:extLst>
            <a:ext uri="{FF2B5EF4-FFF2-40B4-BE49-F238E27FC236}">
              <a16:creationId xmlns:a16="http://schemas.microsoft.com/office/drawing/2014/main" id="{516C0467-D17B-4160-813B-C672A2848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4110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447675</xdr:rowOff>
    </xdr:from>
    <xdr:ext cx="19050" cy="0"/>
    <xdr:pic>
      <xdr:nvPicPr>
        <xdr:cNvPr id="143" name="image26.png">
          <a:extLst>
            <a:ext uri="{FF2B5EF4-FFF2-40B4-BE49-F238E27FC236}">
              <a16:creationId xmlns:a16="http://schemas.microsoft.com/office/drawing/2014/main" id="{AC3C95BA-C6DB-41E2-8D68-B5830C7D8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857389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68</xdr:row>
      <xdr:rowOff>447675</xdr:rowOff>
    </xdr:from>
    <xdr:ext cx="19050" cy="0"/>
    <xdr:pic>
      <xdr:nvPicPr>
        <xdr:cNvPr id="144" name="image27.png">
          <a:extLst>
            <a:ext uri="{FF2B5EF4-FFF2-40B4-BE49-F238E27FC236}">
              <a16:creationId xmlns:a16="http://schemas.microsoft.com/office/drawing/2014/main" id="{8C443560-A777-4B73-9DC2-55AEF7DBD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3360854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59" name="image26.png">
          <a:extLst>
            <a:ext uri="{FF2B5EF4-FFF2-40B4-BE49-F238E27FC236}">
              <a16:creationId xmlns:a16="http://schemas.microsoft.com/office/drawing/2014/main" id="{AA632AA0-1626-4FBB-B39A-C7498AD05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409714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75</xdr:row>
      <xdr:rowOff>447675</xdr:rowOff>
    </xdr:from>
    <xdr:ext cx="19050" cy="0"/>
    <xdr:pic>
      <xdr:nvPicPr>
        <xdr:cNvPr id="161" name="image25.png">
          <a:extLst>
            <a:ext uri="{FF2B5EF4-FFF2-40B4-BE49-F238E27FC236}">
              <a16:creationId xmlns:a16="http://schemas.microsoft.com/office/drawing/2014/main" id="{7AFDD46A-266A-400E-AE91-22DB5888B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53922146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73</xdr:row>
      <xdr:rowOff>447675</xdr:rowOff>
    </xdr:from>
    <xdr:ext cx="19050" cy="0"/>
    <xdr:pic>
      <xdr:nvPicPr>
        <xdr:cNvPr id="164" name="image25.png">
          <a:extLst>
            <a:ext uri="{FF2B5EF4-FFF2-40B4-BE49-F238E27FC236}">
              <a16:creationId xmlns:a16="http://schemas.microsoft.com/office/drawing/2014/main" id="{45A94AB4-47A6-4FCA-A608-8216612FE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60746528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74</xdr:row>
      <xdr:rowOff>447675</xdr:rowOff>
    </xdr:from>
    <xdr:ext cx="19050" cy="0"/>
    <xdr:pic>
      <xdr:nvPicPr>
        <xdr:cNvPr id="165" name="image25.png">
          <a:extLst>
            <a:ext uri="{FF2B5EF4-FFF2-40B4-BE49-F238E27FC236}">
              <a16:creationId xmlns:a16="http://schemas.microsoft.com/office/drawing/2014/main" id="{E6435FE0-9100-45F0-B236-C0EE8D6CE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6172144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82</xdr:row>
      <xdr:rowOff>447675</xdr:rowOff>
    </xdr:from>
    <xdr:ext cx="19050" cy="0"/>
    <xdr:pic>
      <xdr:nvPicPr>
        <xdr:cNvPr id="2" name="image25.png">
          <a:extLst>
            <a:ext uri="{FF2B5EF4-FFF2-40B4-BE49-F238E27FC236}">
              <a16:creationId xmlns:a16="http://schemas.microsoft.com/office/drawing/2014/main" id="{D2462A8F-41F3-4E80-984C-3DC4B4371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2183282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80</xdr:row>
      <xdr:rowOff>447675</xdr:rowOff>
    </xdr:from>
    <xdr:ext cx="19050" cy="0"/>
    <xdr:pic>
      <xdr:nvPicPr>
        <xdr:cNvPr id="7" name="image25.png">
          <a:extLst>
            <a:ext uri="{FF2B5EF4-FFF2-40B4-BE49-F238E27FC236}">
              <a16:creationId xmlns:a16="http://schemas.microsoft.com/office/drawing/2014/main" id="{8EC4F45C-E8B3-4553-8AE8-25114E9A6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0251068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81</xdr:row>
      <xdr:rowOff>447675</xdr:rowOff>
    </xdr:from>
    <xdr:ext cx="19050" cy="0"/>
    <xdr:pic>
      <xdr:nvPicPr>
        <xdr:cNvPr id="9" name="image25.png">
          <a:extLst>
            <a:ext uri="{FF2B5EF4-FFF2-40B4-BE49-F238E27FC236}">
              <a16:creationId xmlns:a16="http://schemas.microsoft.com/office/drawing/2014/main" id="{BA63C79C-CA85-4CF1-80C6-FB1718F2F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1217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85</xdr:row>
      <xdr:rowOff>447675</xdr:rowOff>
    </xdr:from>
    <xdr:ext cx="19050" cy="0"/>
    <xdr:pic>
      <xdr:nvPicPr>
        <xdr:cNvPr id="14" name="image25.png">
          <a:extLst>
            <a:ext uri="{FF2B5EF4-FFF2-40B4-BE49-F238E27FC236}">
              <a16:creationId xmlns:a16="http://schemas.microsoft.com/office/drawing/2014/main" id="{AE4A9003-72F8-4C76-B332-29E330EE8E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56463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83</xdr:row>
      <xdr:rowOff>447675</xdr:rowOff>
    </xdr:from>
    <xdr:ext cx="19050" cy="0"/>
    <xdr:pic>
      <xdr:nvPicPr>
        <xdr:cNvPr id="15" name="image25.png">
          <a:extLst>
            <a:ext uri="{FF2B5EF4-FFF2-40B4-BE49-F238E27FC236}">
              <a16:creationId xmlns:a16="http://schemas.microsoft.com/office/drawing/2014/main" id="{C526ADE5-D9BC-4E88-8DD9-6B9B8A09F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37032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84</xdr:row>
      <xdr:rowOff>447675</xdr:rowOff>
    </xdr:from>
    <xdr:ext cx="19050" cy="0"/>
    <xdr:pic>
      <xdr:nvPicPr>
        <xdr:cNvPr id="16" name="image25.png">
          <a:extLst>
            <a:ext uri="{FF2B5EF4-FFF2-40B4-BE49-F238E27FC236}">
              <a16:creationId xmlns:a16="http://schemas.microsoft.com/office/drawing/2014/main" id="{25E883AE-C6CD-49C2-BF0E-A4C51F055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6747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0" name="image25.png">
          <a:extLst>
            <a:ext uri="{FF2B5EF4-FFF2-40B4-BE49-F238E27FC236}">
              <a16:creationId xmlns:a16="http://schemas.microsoft.com/office/drawing/2014/main" id="{B0B74755-AA06-47CE-B7D1-64662E13C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85609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1" name="image25.png">
          <a:extLst>
            <a:ext uri="{FF2B5EF4-FFF2-40B4-BE49-F238E27FC236}">
              <a16:creationId xmlns:a16="http://schemas.microsoft.com/office/drawing/2014/main" id="{F1FB2F47-3A46-4AF2-80CC-1B5559095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617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2" name="image25.png">
          <a:extLst>
            <a:ext uri="{FF2B5EF4-FFF2-40B4-BE49-F238E27FC236}">
              <a16:creationId xmlns:a16="http://schemas.microsoft.com/office/drawing/2014/main" id="{55340A00-8E3D-41F5-93C1-D15F740E5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589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88</xdr:row>
      <xdr:rowOff>447675</xdr:rowOff>
    </xdr:from>
    <xdr:ext cx="19050" cy="0"/>
    <xdr:pic>
      <xdr:nvPicPr>
        <xdr:cNvPr id="63" name="image25.png">
          <a:extLst>
            <a:ext uri="{FF2B5EF4-FFF2-40B4-BE49-F238E27FC236}">
              <a16:creationId xmlns:a16="http://schemas.microsoft.com/office/drawing/2014/main" id="{EA32B710-8B10-4E81-8549-01E288B2F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85609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86</xdr:row>
      <xdr:rowOff>447675</xdr:rowOff>
    </xdr:from>
    <xdr:ext cx="19050" cy="0"/>
    <xdr:pic>
      <xdr:nvPicPr>
        <xdr:cNvPr id="64" name="image25.png">
          <a:extLst>
            <a:ext uri="{FF2B5EF4-FFF2-40B4-BE49-F238E27FC236}">
              <a16:creationId xmlns:a16="http://schemas.microsoft.com/office/drawing/2014/main" id="{93B175EB-9C87-46C8-9A22-145C0480A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617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87</xdr:row>
      <xdr:rowOff>447675</xdr:rowOff>
    </xdr:from>
    <xdr:ext cx="19050" cy="0"/>
    <xdr:pic>
      <xdr:nvPicPr>
        <xdr:cNvPr id="65" name="image25.png">
          <a:extLst>
            <a:ext uri="{FF2B5EF4-FFF2-40B4-BE49-F238E27FC236}">
              <a16:creationId xmlns:a16="http://schemas.microsoft.com/office/drawing/2014/main" id="{1558734E-264F-4094-9CDC-BD78AF53D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589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91</xdr:row>
      <xdr:rowOff>447675</xdr:rowOff>
    </xdr:from>
    <xdr:ext cx="19050" cy="0"/>
    <xdr:pic>
      <xdr:nvPicPr>
        <xdr:cNvPr id="72" name="image25.png">
          <a:extLst>
            <a:ext uri="{FF2B5EF4-FFF2-40B4-BE49-F238E27FC236}">
              <a16:creationId xmlns:a16="http://schemas.microsoft.com/office/drawing/2014/main" id="{3CCA5C96-BA66-4B5B-BF11-506A415E0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14756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89</xdr:row>
      <xdr:rowOff>447675</xdr:rowOff>
    </xdr:from>
    <xdr:ext cx="19050" cy="0"/>
    <xdr:pic>
      <xdr:nvPicPr>
        <xdr:cNvPr id="73" name="image25.png">
          <a:extLst>
            <a:ext uri="{FF2B5EF4-FFF2-40B4-BE49-F238E27FC236}">
              <a16:creationId xmlns:a16="http://schemas.microsoft.com/office/drawing/2014/main" id="{AD7CC18D-5591-4E32-A2B0-D7C9C5378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95325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90</xdr:row>
      <xdr:rowOff>447675</xdr:rowOff>
    </xdr:from>
    <xdr:ext cx="19050" cy="0"/>
    <xdr:pic>
      <xdr:nvPicPr>
        <xdr:cNvPr id="74" name="image25.png">
          <a:extLst>
            <a:ext uri="{FF2B5EF4-FFF2-40B4-BE49-F238E27FC236}">
              <a16:creationId xmlns:a16="http://schemas.microsoft.com/office/drawing/2014/main" id="{8022E64A-A8EA-411D-8555-07C35C948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0504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94</xdr:row>
      <xdr:rowOff>447675</xdr:rowOff>
    </xdr:from>
    <xdr:ext cx="19050" cy="0"/>
    <xdr:pic>
      <xdr:nvPicPr>
        <xdr:cNvPr id="82" name="image25.png">
          <a:extLst>
            <a:ext uri="{FF2B5EF4-FFF2-40B4-BE49-F238E27FC236}">
              <a16:creationId xmlns:a16="http://schemas.microsoft.com/office/drawing/2014/main" id="{D23DF7B5-6CF4-4513-8514-53CC214BD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43902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92</xdr:row>
      <xdr:rowOff>447675</xdr:rowOff>
    </xdr:from>
    <xdr:ext cx="19050" cy="0"/>
    <xdr:pic>
      <xdr:nvPicPr>
        <xdr:cNvPr id="83" name="image25.png">
          <a:extLst>
            <a:ext uri="{FF2B5EF4-FFF2-40B4-BE49-F238E27FC236}">
              <a16:creationId xmlns:a16="http://schemas.microsoft.com/office/drawing/2014/main" id="{7ED71228-AF2C-4199-AD58-575BE26551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2447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93</xdr:row>
      <xdr:rowOff>447675</xdr:rowOff>
    </xdr:from>
    <xdr:ext cx="19050" cy="0"/>
    <xdr:pic>
      <xdr:nvPicPr>
        <xdr:cNvPr id="84" name="image25.png">
          <a:extLst>
            <a:ext uri="{FF2B5EF4-FFF2-40B4-BE49-F238E27FC236}">
              <a16:creationId xmlns:a16="http://schemas.microsoft.com/office/drawing/2014/main" id="{84976F7F-74D7-479E-B35A-6E4989E90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3418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95</xdr:row>
      <xdr:rowOff>447675</xdr:rowOff>
    </xdr:from>
    <xdr:ext cx="19050" cy="0"/>
    <xdr:pic>
      <xdr:nvPicPr>
        <xdr:cNvPr id="92" name="image25.png">
          <a:extLst>
            <a:ext uri="{FF2B5EF4-FFF2-40B4-BE49-F238E27FC236}">
              <a16:creationId xmlns:a16="http://schemas.microsoft.com/office/drawing/2014/main" id="{29C1A9A0-1E15-45D4-AE7E-62FF3A8B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73049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98</xdr:row>
      <xdr:rowOff>447675</xdr:rowOff>
    </xdr:from>
    <xdr:ext cx="19050" cy="0"/>
    <xdr:pic>
      <xdr:nvPicPr>
        <xdr:cNvPr id="93" name="image25.png">
          <a:extLst>
            <a:ext uri="{FF2B5EF4-FFF2-40B4-BE49-F238E27FC236}">
              <a16:creationId xmlns:a16="http://schemas.microsoft.com/office/drawing/2014/main" id="{B1D2FFE9-B405-48AF-807C-A19D6BDB2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73049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96</xdr:row>
      <xdr:rowOff>447675</xdr:rowOff>
    </xdr:from>
    <xdr:ext cx="19050" cy="0"/>
    <xdr:pic>
      <xdr:nvPicPr>
        <xdr:cNvPr id="94" name="image25.png">
          <a:extLst>
            <a:ext uri="{FF2B5EF4-FFF2-40B4-BE49-F238E27FC236}">
              <a16:creationId xmlns:a16="http://schemas.microsoft.com/office/drawing/2014/main" id="{3C105402-2733-484A-98AE-5189DB4EE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53618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97</xdr:row>
      <xdr:rowOff>447675</xdr:rowOff>
    </xdr:from>
    <xdr:ext cx="19050" cy="0"/>
    <xdr:pic>
      <xdr:nvPicPr>
        <xdr:cNvPr id="95" name="image25.png">
          <a:extLst>
            <a:ext uri="{FF2B5EF4-FFF2-40B4-BE49-F238E27FC236}">
              <a16:creationId xmlns:a16="http://schemas.microsoft.com/office/drawing/2014/main" id="{6285C78A-A612-4B46-B8BC-FEC4FBB4F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63333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99</xdr:row>
      <xdr:rowOff>447675</xdr:rowOff>
    </xdr:from>
    <xdr:ext cx="19050" cy="0"/>
    <xdr:pic>
      <xdr:nvPicPr>
        <xdr:cNvPr id="96" name="image25.png">
          <a:extLst>
            <a:ext uri="{FF2B5EF4-FFF2-40B4-BE49-F238E27FC236}">
              <a16:creationId xmlns:a16="http://schemas.microsoft.com/office/drawing/2014/main" id="{4270BA6B-0C47-4C61-AA55-008E1E7D4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82764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60</xdr:row>
      <xdr:rowOff>447675</xdr:rowOff>
    </xdr:from>
    <xdr:ext cx="19050" cy="0"/>
    <xdr:pic>
      <xdr:nvPicPr>
        <xdr:cNvPr id="97" name="image25.png">
          <a:extLst>
            <a:ext uri="{FF2B5EF4-FFF2-40B4-BE49-F238E27FC236}">
              <a16:creationId xmlns:a16="http://schemas.microsoft.com/office/drawing/2014/main" id="{841737D1-9B03-45BB-9FD6-1C7BED367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2503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59</xdr:row>
      <xdr:rowOff>447675</xdr:rowOff>
    </xdr:from>
    <xdr:ext cx="19050" cy="0"/>
    <xdr:pic>
      <xdr:nvPicPr>
        <xdr:cNvPr id="98" name="image25.png">
          <a:extLst>
            <a:ext uri="{FF2B5EF4-FFF2-40B4-BE49-F238E27FC236}">
              <a16:creationId xmlns:a16="http://schemas.microsoft.com/office/drawing/2014/main" id="{4298814E-CC05-4E57-9E1F-A831F4389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5315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79</xdr:row>
      <xdr:rowOff>0</xdr:rowOff>
    </xdr:from>
    <xdr:ext cx="19050" cy="0"/>
    <xdr:pic>
      <xdr:nvPicPr>
        <xdr:cNvPr id="99" name="image25.png">
          <a:extLst>
            <a:ext uri="{FF2B5EF4-FFF2-40B4-BE49-F238E27FC236}">
              <a16:creationId xmlns:a16="http://schemas.microsoft.com/office/drawing/2014/main" id="{ADC0D87A-EB94-4DCB-BB32-6D50B41B0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446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63</xdr:row>
      <xdr:rowOff>447675</xdr:rowOff>
    </xdr:from>
    <xdr:ext cx="19050" cy="0"/>
    <xdr:pic>
      <xdr:nvPicPr>
        <xdr:cNvPr id="3" name="image25.png">
          <a:extLst>
            <a:ext uri="{FF2B5EF4-FFF2-40B4-BE49-F238E27FC236}">
              <a16:creationId xmlns:a16="http://schemas.microsoft.com/office/drawing/2014/main" id="{F8E17FC8-60AD-4A04-9BF2-2F30239E5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4502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64</xdr:row>
      <xdr:rowOff>447675</xdr:rowOff>
    </xdr:from>
    <xdr:ext cx="19050" cy="0"/>
    <xdr:pic>
      <xdr:nvPicPr>
        <xdr:cNvPr id="5" name="image25.png">
          <a:extLst>
            <a:ext uri="{FF2B5EF4-FFF2-40B4-BE49-F238E27FC236}">
              <a16:creationId xmlns:a16="http://schemas.microsoft.com/office/drawing/2014/main" id="{C8064387-AD09-40A0-95AA-4BF9BC0D4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7416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78</xdr:row>
      <xdr:rowOff>447675</xdr:rowOff>
    </xdr:from>
    <xdr:ext cx="19050" cy="0"/>
    <xdr:pic>
      <xdr:nvPicPr>
        <xdr:cNvPr id="6" name="image25.png">
          <a:extLst>
            <a:ext uri="{FF2B5EF4-FFF2-40B4-BE49-F238E27FC236}">
              <a16:creationId xmlns:a16="http://schemas.microsoft.com/office/drawing/2014/main" id="{4BC5A785-2BF6-4C15-A11B-C799CD8EA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3892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76</xdr:row>
      <xdr:rowOff>447675</xdr:rowOff>
    </xdr:from>
    <xdr:ext cx="19050" cy="0"/>
    <xdr:pic>
      <xdr:nvPicPr>
        <xdr:cNvPr id="11" name="image25.png">
          <a:extLst>
            <a:ext uri="{FF2B5EF4-FFF2-40B4-BE49-F238E27FC236}">
              <a16:creationId xmlns:a16="http://schemas.microsoft.com/office/drawing/2014/main" id="{4A1FC0B4-A927-4C31-948E-2F29A6788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446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77</xdr:row>
      <xdr:rowOff>447675</xdr:rowOff>
    </xdr:from>
    <xdr:ext cx="19050" cy="0"/>
    <xdr:pic>
      <xdr:nvPicPr>
        <xdr:cNvPr id="12" name="image25.png">
          <a:extLst>
            <a:ext uri="{FF2B5EF4-FFF2-40B4-BE49-F238E27FC236}">
              <a16:creationId xmlns:a16="http://schemas.microsoft.com/office/drawing/2014/main" id="{D315493E-1D87-4B01-9C45-D524EF68E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5417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77</xdr:row>
      <xdr:rowOff>447675</xdr:rowOff>
    </xdr:from>
    <xdr:ext cx="19050" cy="0"/>
    <xdr:pic>
      <xdr:nvPicPr>
        <xdr:cNvPr id="17" name="image25.png">
          <a:extLst>
            <a:ext uri="{FF2B5EF4-FFF2-40B4-BE49-F238E27FC236}">
              <a16:creationId xmlns:a16="http://schemas.microsoft.com/office/drawing/2014/main" id="{3782BF6F-D1E4-43D6-9362-29F6F0832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3608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78</xdr:row>
      <xdr:rowOff>447675</xdr:rowOff>
    </xdr:from>
    <xdr:ext cx="19050" cy="0"/>
    <xdr:pic>
      <xdr:nvPicPr>
        <xdr:cNvPr id="18" name="image25.png">
          <a:extLst>
            <a:ext uri="{FF2B5EF4-FFF2-40B4-BE49-F238E27FC236}">
              <a16:creationId xmlns:a16="http://schemas.microsoft.com/office/drawing/2014/main" id="{D42A5244-600B-4423-B53C-353BECF3B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36080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0</xdr:colOff>
      <xdr:row>5</xdr:row>
      <xdr:rowOff>0</xdr:rowOff>
    </xdr:from>
    <xdr:to>
      <xdr:col>0</xdr:col>
      <xdr:colOff>1127858</xdr:colOff>
      <xdr:row>5</xdr:row>
      <xdr:rowOff>845893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52CBAAF-E967-F504-2EAE-16F3BA569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752600"/>
          <a:ext cx="1127858" cy="8458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1257409</xdr:colOff>
      <xdr:row>6</xdr:row>
      <xdr:rowOff>944962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81FDE4D-FEEF-B8CC-12E8-0CC68A6B4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2732314"/>
          <a:ext cx="1257409" cy="9449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1272650</xdr:colOff>
      <xdr:row>8</xdr:row>
      <xdr:rowOff>18593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DFADBE2-457C-C54E-6831-49955F464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3712029"/>
          <a:ext cx="1272650" cy="998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1280271</xdr:colOff>
      <xdr:row>8</xdr:row>
      <xdr:rowOff>952583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7F035D5D-EDB3-A209-591E-134871BF2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4691743"/>
          <a:ext cx="1280271" cy="9525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1280271</xdr:colOff>
      <xdr:row>10</xdr:row>
      <xdr:rowOff>18593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23C35A91-FC67-9DBC-7071-2DA3B50FD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5671457"/>
          <a:ext cx="1280271" cy="998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1242168</xdr:colOff>
      <xdr:row>25</xdr:row>
      <xdr:rowOff>708721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4457C315-DF66-3B00-1326-94E36CCC3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19779343"/>
          <a:ext cx="1242168" cy="7087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1173582</xdr:colOff>
      <xdr:row>26</xdr:row>
      <xdr:rowOff>754445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2D51C10-A2FF-89F5-1900-23EA06070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20759057"/>
          <a:ext cx="1173582" cy="7544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1204064</xdr:colOff>
      <xdr:row>27</xdr:row>
      <xdr:rowOff>853514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AC5E937D-8BC5-4519-1584-0ED09F32CC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21738771"/>
          <a:ext cx="1204064" cy="8535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1272650</xdr:colOff>
      <xdr:row>28</xdr:row>
      <xdr:rowOff>769687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289C0D8A-CA4C-25BE-CE1D-2D875D88C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22718486"/>
          <a:ext cx="1272650" cy="769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1173582</xdr:colOff>
      <xdr:row>29</xdr:row>
      <xdr:rowOff>853514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77A50CA4-4098-EC3F-0ECA-C68B343C6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23698200"/>
          <a:ext cx="1173582" cy="8535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838273</xdr:colOff>
      <xdr:row>45</xdr:row>
      <xdr:rowOff>708721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DBEE810A-44E9-A8B6-6490-A882D1A86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37490400"/>
          <a:ext cx="838273" cy="7087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1127858</xdr:colOff>
      <xdr:row>46</xdr:row>
      <xdr:rowOff>899238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24034123-8206-81BC-FA04-CA7D17B41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38460218"/>
          <a:ext cx="1127858" cy="8992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1</xdr:col>
      <xdr:colOff>51282</xdr:colOff>
      <xdr:row>47</xdr:row>
      <xdr:rowOff>952633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F59FC2FC-C1CB-C863-D875-81B98BAC6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39430036"/>
          <a:ext cx="1381318" cy="952633"/>
        </a:xfrm>
        <a:prstGeom prst="rect">
          <a:avLst/>
        </a:prstGeom>
      </xdr:spPr>
    </xdr:pic>
    <xdr:clientData/>
  </xdr:twoCellAnchor>
  <xdr:twoCellAnchor editAs="oneCell">
    <xdr:from>
      <xdr:col>0</xdr:col>
      <xdr:colOff>124691</xdr:colOff>
      <xdr:row>48</xdr:row>
      <xdr:rowOff>41564</xdr:rowOff>
    </xdr:from>
    <xdr:to>
      <xdr:col>0</xdr:col>
      <xdr:colOff>1161101</xdr:colOff>
      <xdr:row>48</xdr:row>
      <xdr:rowOff>841733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FD94CAE7-AD37-B58E-9442-0679FFAD6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4691" y="40441419"/>
          <a:ext cx="1036410" cy="8001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1265030</xdr:colOff>
      <xdr:row>50</xdr:row>
      <xdr:rowOff>20868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1EF72CAA-59CB-32F2-7C07-1F8B76895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41369673"/>
          <a:ext cx="1265030" cy="9906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1204064</xdr:colOff>
      <xdr:row>51</xdr:row>
      <xdr:rowOff>89454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818280A0-DCD5-6103-77D9-6A2218816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42339491"/>
          <a:ext cx="1204064" cy="10592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1272650</xdr:colOff>
      <xdr:row>51</xdr:row>
      <xdr:rowOff>823031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E4D974B8-9AAB-93BC-E8F7-2A03D2A68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43309309"/>
          <a:ext cx="1272650" cy="823031"/>
        </a:xfrm>
        <a:prstGeom prst="rect">
          <a:avLst/>
        </a:prstGeom>
      </xdr:spPr>
    </xdr:pic>
    <xdr:clientData/>
  </xdr:twoCellAnchor>
  <xdr:twoCellAnchor editAs="oneCell">
    <xdr:from>
      <xdr:col>0</xdr:col>
      <xdr:colOff>263237</xdr:colOff>
      <xdr:row>52</xdr:row>
      <xdr:rowOff>166255</xdr:rowOff>
    </xdr:from>
    <xdr:to>
      <xdr:col>0</xdr:col>
      <xdr:colOff>1101510</xdr:colOff>
      <xdr:row>52</xdr:row>
      <xdr:rowOff>745425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3BEA241F-66D6-7394-B537-D9A039EA2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63237" y="44445382"/>
          <a:ext cx="838273" cy="5791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1188823</xdr:colOff>
      <xdr:row>53</xdr:row>
      <xdr:rowOff>762066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4E23C28B-58A9-4474-23FD-A3EFAB7D3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45248945"/>
          <a:ext cx="1188823" cy="7620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1127858</xdr:colOff>
      <xdr:row>55</xdr:row>
      <xdr:rowOff>922100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D64733E2-3D9D-10E1-CAC0-1806E635B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47188582"/>
          <a:ext cx="1127858" cy="922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1280271</xdr:colOff>
      <xdr:row>57</xdr:row>
      <xdr:rowOff>13247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F24685F3-ECF5-45E1-525B-047357CCD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48158400"/>
          <a:ext cx="1280271" cy="98306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1276528</xdr:colOff>
      <xdr:row>58</xdr:row>
      <xdr:rowOff>1868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23D94EB4-B747-3A77-7DE8-D22609516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49128218"/>
          <a:ext cx="1276528" cy="971686"/>
        </a:xfrm>
        <a:prstGeom prst="rect">
          <a:avLst/>
        </a:prstGeom>
      </xdr:spPr>
    </xdr:pic>
    <xdr:clientData/>
  </xdr:twoCellAnchor>
  <xdr:twoCellAnchor editAs="oneCell">
    <xdr:from>
      <xdr:col>0</xdr:col>
      <xdr:colOff>193963</xdr:colOff>
      <xdr:row>58</xdr:row>
      <xdr:rowOff>55419</xdr:rowOff>
    </xdr:from>
    <xdr:to>
      <xdr:col>0</xdr:col>
      <xdr:colOff>1237993</xdr:colOff>
      <xdr:row>58</xdr:row>
      <xdr:rowOff>733658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EF2491B2-2C7A-BE7C-D3FB-4967FA368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93963" y="50153455"/>
          <a:ext cx="1044030" cy="678239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207818</xdr:colOff>
      <xdr:row>59</xdr:row>
      <xdr:rowOff>69273</xdr:rowOff>
    </xdr:from>
    <xdr:to>
      <xdr:col>0</xdr:col>
      <xdr:colOff>1236607</xdr:colOff>
      <xdr:row>59</xdr:row>
      <xdr:rowOff>968511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8E8284A0-09B0-0BB5-091D-3D9FBF2DE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07818" y="51137128"/>
          <a:ext cx="1028789" cy="899238"/>
        </a:xfrm>
        <a:prstGeom prst="rect">
          <a:avLst/>
        </a:prstGeom>
      </xdr:spPr>
    </xdr:pic>
    <xdr:clientData/>
  </xdr:twoCellAnchor>
  <xdr:twoCellAnchor editAs="oneCell">
    <xdr:from>
      <xdr:col>0</xdr:col>
      <xdr:colOff>83127</xdr:colOff>
      <xdr:row>60</xdr:row>
      <xdr:rowOff>124691</xdr:rowOff>
    </xdr:from>
    <xdr:to>
      <xdr:col>0</xdr:col>
      <xdr:colOff>1172881</xdr:colOff>
      <xdr:row>60</xdr:row>
      <xdr:rowOff>894378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8C8D7D77-47F7-37D5-4DD9-52E3E7E21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83127" y="52162364"/>
          <a:ext cx="1089754" cy="769687"/>
        </a:xfrm>
        <a:prstGeom prst="rect">
          <a:avLst/>
        </a:prstGeom>
      </xdr:spPr>
    </xdr:pic>
    <xdr:clientData/>
  </xdr:twoCellAnchor>
  <xdr:twoCellAnchor editAs="oneCell">
    <xdr:from>
      <xdr:col>0</xdr:col>
      <xdr:colOff>512618</xdr:colOff>
      <xdr:row>61</xdr:row>
      <xdr:rowOff>27709</xdr:rowOff>
    </xdr:from>
    <xdr:to>
      <xdr:col>0</xdr:col>
      <xdr:colOff>903198</xdr:colOff>
      <xdr:row>61</xdr:row>
      <xdr:rowOff>866026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87A7E457-9B6B-ABE8-CDAF-E838A326B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12618" y="53035200"/>
          <a:ext cx="390580" cy="838317"/>
        </a:xfrm>
        <a:prstGeom prst="rect">
          <a:avLst/>
        </a:prstGeom>
      </xdr:spPr>
    </xdr:pic>
    <xdr:clientData/>
  </xdr:twoCellAnchor>
  <xdr:twoCellAnchor editAs="oneCell">
    <xdr:from>
      <xdr:col>0</xdr:col>
      <xdr:colOff>138545</xdr:colOff>
      <xdr:row>62</xdr:row>
      <xdr:rowOff>83127</xdr:rowOff>
    </xdr:from>
    <xdr:to>
      <xdr:col>0</xdr:col>
      <xdr:colOff>1197817</xdr:colOff>
      <xdr:row>62</xdr:row>
      <xdr:rowOff>837572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8E20A008-7B19-B3D5-4CC8-30842B3A8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38545" y="54060436"/>
          <a:ext cx="1059272" cy="754445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207818</xdr:colOff>
      <xdr:row>62</xdr:row>
      <xdr:rowOff>914399</xdr:rowOff>
    </xdr:from>
    <xdr:to>
      <xdr:col>0</xdr:col>
      <xdr:colOff>1205345</xdr:colOff>
      <xdr:row>63</xdr:row>
      <xdr:rowOff>942108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38943F06-F72B-1FBD-7581-0B7BAF025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07818" y="54891708"/>
          <a:ext cx="997527" cy="997527"/>
        </a:xfrm>
        <a:prstGeom prst="rect">
          <a:avLst/>
        </a:prstGeom>
      </xdr:spPr>
    </xdr:pic>
    <xdr:clientData/>
  </xdr:twoCellAnchor>
  <xdr:twoCellAnchor editAs="oneCell">
    <xdr:from>
      <xdr:col>0</xdr:col>
      <xdr:colOff>249382</xdr:colOff>
      <xdr:row>63</xdr:row>
      <xdr:rowOff>900546</xdr:rowOff>
    </xdr:from>
    <xdr:to>
      <xdr:col>0</xdr:col>
      <xdr:colOff>1246909</xdr:colOff>
      <xdr:row>64</xdr:row>
      <xdr:rowOff>928255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AE710CBF-2E6A-3C96-E459-793552A8A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49382" y="55847673"/>
          <a:ext cx="997527" cy="997527"/>
        </a:xfrm>
        <a:prstGeom prst="rect">
          <a:avLst/>
        </a:prstGeom>
      </xdr:spPr>
    </xdr:pic>
    <xdr:clientData/>
  </xdr:twoCellAnchor>
  <xdr:twoCellAnchor editAs="oneCell">
    <xdr:from>
      <xdr:col>0</xdr:col>
      <xdr:colOff>277091</xdr:colOff>
      <xdr:row>65</xdr:row>
      <xdr:rowOff>55418</xdr:rowOff>
    </xdr:from>
    <xdr:to>
      <xdr:col>0</xdr:col>
      <xdr:colOff>1138226</xdr:colOff>
      <xdr:row>65</xdr:row>
      <xdr:rowOff>924173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AEB31416-3EAD-E2A9-6C8B-A1F2AE03A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7091" y="56942182"/>
          <a:ext cx="861135" cy="8687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1051651</xdr:colOff>
      <xdr:row>67</xdr:row>
      <xdr:rowOff>777307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2FCD946C-147A-B209-71A1-69E0F300E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58092109"/>
          <a:ext cx="1051651" cy="777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1051651</xdr:colOff>
      <xdr:row>68</xdr:row>
      <xdr:rowOff>777307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A1945A1A-5D17-A58D-6A22-028AB649F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59061927"/>
          <a:ext cx="1051651" cy="777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1051651</xdr:colOff>
      <xdr:row>69</xdr:row>
      <xdr:rowOff>784928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DE0DD763-8BAD-7952-B30D-9050B0262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60031745"/>
          <a:ext cx="1051651" cy="7849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868755</xdr:colOff>
      <xdr:row>70</xdr:row>
      <xdr:rowOff>815411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BA59C021-3001-3F57-A63A-489341BBD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61001564"/>
          <a:ext cx="868755" cy="8154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868755</xdr:colOff>
      <xdr:row>71</xdr:row>
      <xdr:rowOff>800169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17FD7637-37C7-A8A6-B415-62EFA230A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61971382"/>
          <a:ext cx="868755" cy="8001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868755</xdr:colOff>
      <xdr:row>72</xdr:row>
      <xdr:rowOff>800169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1421CF3F-DD04-3B6C-7086-B472EA155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62941200"/>
          <a:ext cx="868755" cy="8001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1276528</xdr:colOff>
      <xdr:row>73</xdr:row>
      <xdr:rowOff>924054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4DF220BA-C9DE-306B-1728-7CD4F9C03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63911018"/>
          <a:ext cx="1276528" cy="924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1276528</xdr:colOff>
      <xdr:row>74</xdr:row>
      <xdr:rowOff>924054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BDFC45AE-000C-8DA1-F543-C8A312A64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64880836"/>
          <a:ext cx="1276528" cy="924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1276528</xdr:colOff>
      <xdr:row>75</xdr:row>
      <xdr:rowOff>924054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E3E87351-8231-0784-703D-3096C6AC8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65850655"/>
          <a:ext cx="1276528" cy="924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76</xdr:row>
      <xdr:rowOff>720437</xdr:rowOff>
    </xdr:from>
    <xdr:to>
      <xdr:col>1</xdr:col>
      <xdr:colOff>262682</xdr:colOff>
      <xdr:row>78</xdr:row>
      <xdr:rowOff>350657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1F44B100-BCA4-BB0E-5126-7A307C112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67540910"/>
          <a:ext cx="1592718" cy="15698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77</xdr:row>
      <xdr:rowOff>789708</xdr:rowOff>
    </xdr:from>
    <xdr:to>
      <xdr:col>1</xdr:col>
      <xdr:colOff>255061</xdr:colOff>
      <xdr:row>80</xdr:row>
      <xdr:rowOff>169159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61C0AEED-D663-5DE3-5550-AB932DBD0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68579999"/>
          <a:ext cx="1585097" cy="15546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80</xdr:row>
      <xdr:rowOff>0</xdr:rowOff>
    </xdr:from>
    <xdr:to>
      <xdr:col>0</xdr:col>
      <xdr:colOff>1028844</xdr:colOff>
      <xdr:row>81</xdr:row>
      <xdr:rowOff>59026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E1248495-5F64-3328-B376-3549BC315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69965455"/>
          <a:ext cx="1028844" cy="10288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81</xdr:row>
      <xdr:rowOff>0</xdr:rowOff>
    </xdr:from>
    <xdr:to>
      <xdr:col>0</xdr:col>
      <xdr:colOff>1076475</xdr:colOff>
      <xdr:row>82</xdr:row>
      <xdr:rowOff>106657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D1B3B71E-9295-F860-0A00-905A1DC04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70935273"/>
          <a:ext cx="1076475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1114581</xdr:colOff>
      <xdr:row>83</xdr:row>
      <xdr:rowOff>144763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58D563B7-0C3E-0E4E-9C97-8E1D6D193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71905091"/>
          <a:ext cx="1114581" cy="111458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1086002</xdr:colOff>
      <xdr:row>84</xdr:row>
      <xdr:rowOff>116184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22F9FCBF-806C-A9BF-C631-DA596A1D8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72874909"/>
          <a:ext cx="1086002" cy="108600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0</xdr:col>
      <xdr:colOff>1257475</xdr:colOff>
      <xdr:row>85</xdr:row>
      <xdr:rowOff>287657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CF8ADC44-D7E5-AC57-C2A2-1B78479A1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73844727"/>
          <a:ext cx="1257475" cy="12574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0</xdr:col>
      <xdr:colOff>990738</xdr:colOff>
      <xdr:row>86</xdr:row>
      <xdr:rowOff>20919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0690A5C8-17F6-ECC7-9244-AEAF7EF76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74814545"/>
          <a:ext cx="990738" cy="9907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1009791</xdr:colOff>
      <xdr:row>87</xdr:row>
      <xdr:rowOff>39973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74F0731A-179E-B039-8724-51C07AA24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75784364"/>
          <a:ext cx="1009791" cy="100979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1057423</xdr:colOff>
      <xdr:row>88</xdr:row>
      <xdr:rowOff>87605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310B2432-E9ED-F466-B837-209619462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76754182"/>
          <a:ext cx="1057423" cy="105742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88</xdr:row>
      <xdr:rowOff>0</xdr:rowOff>
    </xdr:from>
    <xdr:to>
      <xdr:col>0</xdr:col>
      <xdr:colOff>1076475</xdr:colOff>
      <xdr:row>89</xdr:row>
      <xdr:rowOff>106657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C25B1BD2-392A-64FC-5181-65421A8FB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77724000"/>
          <a:ext cx="1076475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1066949</xdr:colOff>
      <xdr:row>90</xdr:row>
      <xdr:rowOff>97131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D4450622-77DA-F9B7-DCAA-76D6D21FB6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78693818"/>
          <a:ext cx="1066949" cy="10669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1095528</xdr:colOff>
      <xdr:row>91</xdr:row>
      <xdr:rowOff>125709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FD1034B9-CA4B-99BB-7F52-93E86B5FF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79663636"/>
          <a:ext cx="1095528" cy="10955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1019317</xdr:colOff>
      <xdr:row>92</xdr:row>
      <xdr:rowOff>49499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4F79A393-C173-EE16-48DA-374EDBDB6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80633455"/>
          <a:ext cx="1019317" cy="1019317"/>
        </a:xfrm>
        <a:prstGeom prst="rect">
          <a:avLst/>
        </a:prstGeom>
      </xdr:spPr>
    </xdr:pic>
    <xdr:clientData/>
  </xdr:twoCellAnchor>
  <xdr:twoCellAnchor editAs="oneCell">
    <xdr:from>
      <xdr:col>0</xdr:col>
      <xdr:colOff>13854</xdr:colOff>
      <xdr:row>92</xdr:row>
      <xdr:rowOff>55417</xdr:rowOff>
    </xdr:from>
    <xdr:to>
      <xdr:col>0</xdr:col>
      <xdr:colOff>983673</xdr:colOff>
      <xdr:row>93</xdr:row>
      <xdr:rowOff>55418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086B7809-5DB8-C4F2-57C1-45E7EA239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3854" y="81658690"/>
          <a:ext cx="969819" cy="969819"/>
        </a:xfrm>
        <a:prstGeom prst="rect">
          <a:avLst/>
        </a:prstGeom>
      </xdr:spPr>
    </xdr:pic>
    <xdr:clientData/>
  </xdr:twoCellAnchor>
  <xdr:twoCellAnchor editAs="oneCell">
    <xdr:from>
      <xdr:col>0</xdr:col>
      <xdr:colOff>69273</xdr:colOff>
      <xdr:row>93</xdr:row>
      <xdr:rowOff>0</xdr:rowOff>
    </xdr:from>
    <xdr:to>
      <xdr:col>0</xdr:col>
      <xdr:colOff>1080655</xdr:colOff>
      <xdr:row>94</xdr:row>
      <xdr:rowOff>41564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E875BA87-B70B-23E9-8325-C3F0CE1E2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9273" y="82573091"/>
          <a:ext cx="1011382" cy="101138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94</xdr:row>
      <xdr:rowOff>0</xdr:rowOff>
    </xdr:from>
    <xdr:to>
      <xdr:col>0</xdr:col>
      <xdr:colOff>1253959</xdr:colOff>
      <xdr:row>94</xdr:row>
      <xdr:rowOff>928255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2D5C645-0F0D-6E1C-427C-48FB6A5D4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" y="83542909"/>
          <a:ext cx="1253958" cy="928255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207819</xdr:colOff>
      <xdr:row>94</xdr:row>
      <xdr:rowOff>942109</xdr:rowOff>
    </xdr:from>
    <xdr:to>
      <xdr:col>0</xdr:col>
      <xdr:colOff>1221367</xdr:colOff>
      <xdr:row>96</xdr:row>
      <xdr:rowOff>23641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B5A6578A-98A7-2A87-2EC7-B1B3405F9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207819" y="84485018"/>
          <a:ext cx="1013548" cy="1021168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</xdr:colOff>
      <xdr:row>95</xdr:row>
      <xdr:rowOff>845127</xdr:rowOff>
    </xdr:from>
    <xdr:to>
      <xdr:col>0</xdr:col>
      <xdr:colOff>1205345</xdr:colOff>
      <xdr:row>97</xdr:row>
      <xdr:rowOff>55417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7DD5AD86-DB5E-A806-274F-D29BD4BDF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55418" y="85357854"/>
          <a:ext cx="1149927" cy="1149927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207819</xdr:colOff>
      <xdr:row>96</xdr:row>
      <xdr:rowOff>914402</xdr:rowOff>
    </xdr:from>
    <xdr:to>
      <xdr:col>0</xdr:col>
      <xdr:colOff>1274619</xdr:colOff>
      <xdr:row>98</xdr:row>
      <xdr:rowOff>41565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23BF6BB0-D355-F914-C75C-E9B49A002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07819" y="86396947"/>
          <a:ext cx="10668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193964</xdr:colOff>
      <xdr:row>97</xdr:row>
      <xdr:rowOff>942109</xdr:rowOff>
    </xdr:from>
    <xdr:to>
      <xdr:col>0</xdr:col>
      <xdr:colOff>1149928</xdr:colOff>
      <xdr:row>98</xdr:row>
      <xdr:rowOff>928255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78AEDC60-B972-13CF-B835-C342323F6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93964" y="87394473"/>
          <a:ext cx="955964" cy="955964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207817</xdr:colOff>
      <xdr:row>99</xdr:row>
      <xdr:rowOff>41565</xdr:rowOff>
    </xdr:from>
    <xdr:to>
      <xdr:col>1</xdr:col>
      <xdr:colOff>2597</xdr:colOff>
      <xdr:row>99</xdr:row>
      <xdr:rowOff>955965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1575E58D-6E27-5395-94A7-45DF10ECB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07817" y="88433565"/>
          <a:ext cx="1080655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75</xdr:row>
      <xdr:rowOff>692727</xdr:rowOff>
    </xdr:from>
    <xdr:to>
      <xdr:col>1</xdr:col>
      <xdr:colOff>262682</xdr:colOff>
      <xdr:row>77</xdr:row>
      <xdr:rowOff>322947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E1D3A681-B293-40AA-BAD4-4D35793D3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66543382"/>
          <a:ext cx="1592718" cy="1569856"/>
        </a:xfrm>
        <a:prstGeom prst="rect">
          <a:avLst/>
        </a:prstGeom>
      </xdr:spPr>
    </xdr:pic>
    <xdr:clientData/>
  </xdr:twoCellAnchor>
  <xdr:twoCellAnchor editAs="oneCell">
    <xdr:from>
      <xdr:col>0</xdr:col>
      <xdr:colOff>96982</xdr:colOff>
      <xdr:row>0</xdr:row>
      <xdr:rowOff>55418</xdr:rowOff>
    </xdr:from>
    <xdr:to>
      <xdr:col>0</xdr:col>
      <xdr:colOff>1201978</xdr:colOff>
      <xdr:row>2</xdr:row>
      <xdr:rowOff>369991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CE520EFC-0E78-8FA8-A6CA-EE3806EF0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96982" y="55418"/>
          <a:ext cx="1104996" cy="868755"/>
        </a:xfrm>
        <a:prstGeom prst="rect">
          <a:avLst/>
        </a:prstGeom>
      </xdr:spPr>
    </xdr:pic>
    <xdr:clientData/>
  </xdr:twoCellAnchor>
  <xdr:twoCellAnchor editAs="oneCell">
    <xdr:from>
      <xdr:col>1</xdr:col>
      <xdr:colOff>193964</xdr:colOff>
      <xdr:row>0</xdr:row>
      <xdr:rowOff>124691</xdr:rowOff>
    </xdr:from>
    <xdr:to>
      <xdr:col>2</xdr:col>
      <xdr:colOff>541133</xdr:colOff>
      <xdr:row>2</xdr:row>
      <xdr:rowOff>347816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36F3C812-3D68-8AE3-BF5A-B5EB3A771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524000" y="124691"/>
          <a:ext cx="1303133" cy="7773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125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60AB89A0-F250-4691-B544-DC7E5C3DA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125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8F172DFA-CE50-4AC0-BCE5-948E2BA22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125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2A870FC4-D0F9-47BC-8BA9-1FB2A34E4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125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8ABF8C3A-1DA8-4326-B324-C94394C4D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125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5A3DC075-FE39-4642-83DD-1F4B80701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B18739EF-8266-47B3-9CEB-98DB6A37E2E5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5E846B4B-4590-4C10-8EF4-6AE2A483A1B7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125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E95A029E-022C-4B89-8662-61BF987051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126</xdr:row>
      <xdr:rowOff>0</xdr:rowOff>
    </xdr:from>
    <xdr:ext cx="19050" cy="0"/>
    <xdr:pic>
      <xdr:nvPicPr>
        <xdr:cNvPr id="16" name="image23.png">
          <a:extLst>
            <a:ext uri="{FF2B5EF4-FFF2-40B4-BE49-F238E27FC236}">
              <a16:creationId xmlns:a16="http://schemas.microsoft.com/office/drawing/2014/main" id="{763F5061-C22C-4118-B7FB-568490CAF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126</xdr:row>
      <xdr:rowOff>0</xdr:rowOff>
    </xdr:from>
    <xdr:ext cx="19050" cy="0"/>
    <xdr:pic>
      <xdr:nvPicPr>
        <xdr:cNvPr id="17" name="image24.png">
          <a:extLst>
            <a:ext uri="{FF2B5EF4-FFF2-40B4-BE49-F238E27FC236}">
              <a16:creationId xmlns:a16="http://schemas.microsoft.com/office/drawing/2014/main" id="{F39E1E07-186F-4E93-B90C-5772080E3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126</xdr:row>
      <xdr:rowOff>0</xdr:rowOff>
    </xdr:from>
    <xdr:ext cx="19050" cy="0"/>
    <xdr:pic>
      <xdr:nvPicPr>
        <xdr:cNvPr id="18" name="image25.png">
          <a:extLst>
            <a:ext uri="{FF2B5EF4-FFF2-40B4-BE49-F238E27FC236}">
              <a16:creationId xmlns:a16="http://schemas.microsoft.com/office/drawing/2014/main" id="{3D6D8D75-C7D4-4602-B702-D8E6212F8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126</xdr:row>
      <xdr:rowOff>447675</xdr:rowOff>
    </xdr:from>
    <xdr:ext cx="19050" cy="0"/>
    <xdr:pic>
      <xdr:nvPicPr>
        <xdr:cNvPr id="24" name="image26.png">
          <a:extLst>
            <a:ext uri="{FF2B5EF4-FFF2-40B4-BE49-F238E27FC236}">
              <a16:creationId xmlns:a16="http://schemas.microsoft.com/office/drawing/2014/main" id="{6C342809-3861-4AFE-888E-7F31F53F9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616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127</xdr:row>
      <xdr:rowOff>447675</xdr:rowOff>
    </xdr:from>
    <xdr:ext cx="19050" cy="0"/>
    <xdr:pic>
      <xdr:nvPicPr>
        <xdr:cNvPr id="25" name="image27.png">
          <a:extLst>
            <a:ext uri="{FF2B5EF4-FFF2-40B4-BE49-F238E27FC236}">
              <a16:creationId xmlns:a16="http://schemas.microsoft.com/office/drawing/2014/main" id="{A2149C52-6873-4ABF-8352-2D0E0DDAE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9588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126</xdr:row>
      <xdr:rowOff>0</xdr:rowOff>
    </xdr:from>
    <xdr:ext cx="19050" cy="0"/>
    <xdr:pic>
      <xdr:nvPicPr>
        <xdr:cNvPr id="26" name="image26.png">
          <a:extLst>
            <a:ext uri="{FF2B5EF4-FFF2-40B4-BE49-F238E27FC236}">
              <a16:creationId xmlns:a16="http://schemas.microsoft.com/office/drawing/2014/main" id="{5F84A93B-0A42-4315-BA4B-F99D45F16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141515</xdr:colOff>
      <xdr:row>5</xdr:row>
      <xdr:rowOff>76200</xdr:rowOff>
    </xdr:from>
    <xdr:to>
      <xdr:col>0</xdr:col>
      <xdr:colOff>1109339</xdr:colOff>
      <xdr:row>8</xdr:row>
      <xdr:rowOff>272242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E13EC0CA-330A-4CDE-BA5E-BAF7DEF04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1515" y="1948543"/>
          <a:ext cx="967824" cy="1143099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326571</xdr:colOff>
      <xdr:row>10</xdr:row>
      <xdr:rowOff>65314</xdr:rowOff>
    </xdr:from>
    <xdr:to>
      <xdr:col>0</xdr:col>
      <xdr:colOff>920983</xdr:colOff>
      <xdr:row>10</xdr:row>
      <xdr:rowOff>865483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7B0A3CD-0443-D3FC-EB7B-1620F8631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571" y="3516085"/>
          <a:ext cx="594412" cy="80016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11</xdr:row>
      <xdr:rowOff>65314</xdr:rowOff>
    </xdr:from>
    <xdr:to>
      <xdr:col>0</xdr:col>
      <xdr:colOff>1082107</xdr:colOff>
      <xdr:row>11</xdr:row>
      <xdr:rowOff>1193172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C7F5F36-6FA0-D455-34E1-5DB53EB62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04800" y="4517571"/>
          <a:ext cx="777307" cy="1127858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12</xdr:row>
      <xdr:rowOff>87086</xdr:rowOff>
    </xdr:from>
    <xdr:to>
      <xdr:col>0</xdr:col>
      <xdr:colOff>1002642</xdr:colOff>
      <xdr:row>12</xdr:row>
      <xdr:rowOff>1230185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191F862-4D7F-27B3-20C0-9E1F4D282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17714" y="5780315"/>
          <a:ext cx="784928" cy="1143099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13</xdr:row>
      <xdr:rowOff>0</xdr:rowOff>
    </xdr:from>
    <xdr:to>
      <xdr:col>0</xdr:col>
      <xdr:colOff>1164772</xdr:colOff>
      <xdr:row>14</xdr:row>
      <xdr:rowOff>16769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72C4D20A-3D6C-406A-A762-F59E1AF87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28601" y="6999514"/>
          <a:ext cx="936171" cy="822312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163286</xdr:colOff>
      <xdr:row>14</xdr:row>
      <xdr:rowOff>21773</xdr:rowOff>
    </xdr:from>
    <xdr:to>
      <xdr:col>0</xdr:col>
      <xdr:colOff>1273629</xdr:colOff>
      <xdr:row>14</xdr:row>
      <xdr:rowOff>875177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B9315D37-E68C-12CD-4883-20201DFB9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63286" y="7826830"/>
          <a:ext cx="1110343" cy="853404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163287</xdr:colOff>
      <xdr:row>15</xdr:row>
      <xdr:rowOff>10886</xdr:rowOff>
    </xdr:from>
    <xdr:to>
      <xdr:col>0</xdr:col>
      <xdr:colOff>1186544</xdr:colOff>
      <xdr:row>15</xdr:row>
      <xdr:rowOff>876004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2516CE9A-37B8-D618-7874-9351F3026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3287" y="8697686"/>
          <a:ext cx="1023257" cy="865118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16</xdr:row>
      <xdr:rowOff>130629</xdr:rowOff>
    </xdr:from>
    <xdr:to>
      <xdr:col>0</xdr:col>
      <xdr:colOff>1208314</xdr:colOff>
      <xdr:row>16</xdr:row>
      <xdr:rowOff>825647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203B8D4-E133-2529-6089-F216EF273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1257" y="9699172"/>
          <a:ext cx="947057" cy="695018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17</xdr:row>
      <xdr:rowOff>76200</xdr:rowOff>
    </xdr:from>
    <xdr:to>
      <xdr:col>0</xdr:col>
      <xdr:colOff>1240971</xdr:colOff>
      <xdr:row>17</xdr:row>
      <xdr:rowOff>862062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13982194-53B9-64F5-EC5D-98AB129C1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17714" y="10504714"/>
          <a:ext cx="1023257" cy="785862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18</xdr:row>
      <xdr:rowOff>76201</xdr:rowOff>
    </xdr:from>
    <xdr:to>
      <xdr:col>0</xdr:col>
      <xdr:colOff>1245555</xdr:colOff>
      <xdr:row>18</xdr:row>
      <xdr:rowOff>827315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9AF04AD9-1CEE-EDF9-0577-EAB8ECE3D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17714" y="11386458"/>
          <a:ext cx="1027841" cy="751114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19</xdr:row>
      <xdr:rowOff>54429</xdr:rowOff>
    </xdr:from>
    <xdr:to>
      <xdr:col>0</xdr:col>
      <xdr:colOff>1118627</xdr:colOff>
      <xdr:row>19</xdr:row>
      <xdr:rowOff>854641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D0F06E0-9863-ED92-BC2F-F1E1F3253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61257" y="12268200"/>
          <a:ext cx="857370" cy="800212"/>
        </a:xfrm>
        <a:prstGeom prst="rect">
          <a:avLst/>
        </a:prstGeom>
      </xdr:spPr>
    </xdr:pic>
    <xdr:clientData/>
  </xdr:twoCellAnchor>
  <xdr:twoCellAnchor editAs="oneCell">
    <xdr:from>
      <xdr:col>0</xdr:col>
      <xdr:colOff>315685</xdr:colOff>
      <xdr:row>20</xdr:row>
      <xdr:rowOff>76200</xdr:rowOff>
    </xdr:from>
    <xdr:to>
      <xdr:col>0</xdr:col>
      <xdr:colOff>1068265</xdr:colOff>
      <xdr:row>20</xdr:row>
      <xdr:rowOff>819254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CF0E2A5-9F95-CC82-4783-7F4801D65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15685" y="13193486"/>
          <a:ext cx="752580" cy="743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179</xdr:colOff>
      <xdr:row>21</xdr:row>
      <xdr:rowOff>1000265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E1485EC-E781-E62B-15EC-6F21FD387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14020800"/>
          <a:ext cx="1286054" cy="1000265"/>
        </a:xfrm>
        <a:prstGeom prst="rect">
          <a:avLst/>
        </a:prstGeom>
      </xdr:spPr>
    </xdr:pic>
    <xdr:clientData/>
  </xdr:twoCellAnchor>
  <xdr:twoCellAnchor editAs="oneCell">
    <xdr:from>
      <xdr:col>0</xdr:col>
      <xdr:colOff>65314</xdr:colOff>
      <xdr:row>22</xdr:row>
      <xdr:rowOff>21771</xdr:rowOff>
    </xdr:from>
    <xdr:to>
      <xdr:col>0</xdr:col>
      <xdr:colOff>1142799</xdr:colOff>
      <xdr:row>22</xdr:row>
      <xdr:rowOff>970326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BAB38CB-007D-5A6D-09F0-5450FA456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5314" y="15076714"/>
          <a:ext cx="1077485" cy="948555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23</xdr:row>
      <xdr:rowOff>185057</xdr:rowOff>
    </xdr:from>
    <xdr:to>
      <xdr:col>0</xdr:col>
      <xdr:colOff>909047</xdr:colOff>
      <xdr:row>27</xdr:row>
      <xdr:rowOff>170263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96DDA446-D246-F181-58E3-CFBBCF42A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61257" y="16219714"/>
          <a:ext cx="647790" cy="1247949"/>
        </a:xfrm>
        <a:prstGeom prst="rect">
          <a:avLst/>
        </a:prstGeom>
      </xdr:spPr>
    </xdr:pic>
    <xdr:clientData/>
  </xdr:twoCellAnchor>
  <xdr:twoCellAnchor editAs="oneCell">
    <xdr:from>
      <xdr:col>0</xdr:col>
      <xdr:colOff>348343</xdr:colOff>
      <xdr:row>28</xdr:row>
      <xdr:rowOff>65315</xdr:rowOff>
    </xdr:from>
    <xdr:to>
      <xdr:col>0</xdr:col>
      <xdr:colOff>1110449</xdr:colOff>
      <xdr:row>31</xdr:row>
      <xdr:rowOff>223312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BE575C0-15C2-3293-3355-7EA8E9ADE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48343" y="17678401"/>
          <a:ext cx="762106" cy="1105054"/>
        </a:xfrm>
        <a:prstGeom prst="rect">
          <a:avLst/>
        </a:prstGeom>
      </xdr:spPr>
    </xdr:pic>
    <xdr:clientData/>
  </xdr:twoCellAnchor>
  <xdr:twoCellAnchor editAs="oneCell">
    <xdr:from>
      <xdr:col>0</xdr:col>
      <xdr:colOff>54428</xdr:colOff>
      <xdr:row>32</xdr:row>
      <xdr:rowOff>54429</xdr:rowOff>
    </xdr:from>
    <xdr:to>
      <xdr:col>0</xdr:col>
      <xdr:colOff>1197588</xdr:colOff>
      <xdr:row>32</xdr:row>
      <xdr:rowOff>883220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3606F879-8A05-C47E-2FBF-C792B5B06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4428" y="18930258"/>
          <a:ext cx="1143160" cy="82879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74839</xdr:rowOff>
    </xdr:from>
    <xdr:to>
      <xdr:col>0</xdr:col>
      <xdr:colOff>1285144</xdr:colOff>
      <xdr:row>36</xdr:row>
      <xdr:rowOff>238125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947DECD2-3AB6-28F8-ADBC-494B3712E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20239264"/>
          <a:ext cx="1285144" cy="7919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31296</xdr:rowOff>
    </xdr:from>
    <xdr:to>
      <xdr:col>0</xdr:col>
      <xdr:colOff>1228899</xdr:colOff>
      <xdr:row>41</xdr:row>
      <xdr:rowOff>269551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2D5E15F4-F060-7AB5-BC46-1BBFDC486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21862596"/>
          <a:ext cx="1228899" cy="9431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24493</xdr:rowOff>
    </xdr:from>
    <xdr:to>
      <xdr:col>1</xdr:col>
      <xdr:colOff>181</xdr:colOff>
      <xdr:row>46</xdr:row>
      <xdr:rowOff>247778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C1C3EA6-3475-E747-7E39-55E4A4DE3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23579818"/>
          <a:ext cx="1286056" cy="9281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49</xdr:row>
      <xdr:rowOff>85725</xdr:rowOff>
    </xdr:from>
    <xdr:to>
      <xdr:col>0</xdr:col>
      <xdr:colOff>1257474</xdr:colOff>
      <xdr:row>51</xdr:row>
      <xdr:rowOff>162047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23E0DBB1-C4F8-654F-4B7D-7C3C6324E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525" y="25460325"/>
          <a:ext cx="1247949" cy="8859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174172</xdr:rowOff>
    </xdr:from>
    <xdr:to>
      <xdr:col>0</xdr:col>
      <xdr:colOff>1162212</xdr:colOff>
      <xdr:row>56</xdr:row>
      <xdr:rowOff>243725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1590D12F-C449-7791-654D-0C864183A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24231601"/>
          <a:ext cx="1162212" cy="1114581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163286</xdr:colOff>
      <xdr:row>58</xdr:row>
      <xdr:rowOff>65314</xdr:rowOff>
    </xdr:from>
    <xdr:to>
      <xdr:col>0</xdr:col>
      <xdr:colOff>971076</xdr:colOff>
      <xdr:row>58</xdr:row>
      <xdr:rowOff>705449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75063D5A-6124-233A-6166-D04EE1B119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63286" y="25766485"/>
          <a:ext cx="807790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141514</xdr:colOff>
      <xdr:row>59</xdr:row>
      <xdr:rowOff>206828</xdr:rowOff>
    </xdr:from>
    <xdr:to>
      <xdr:col>0</xdr:col>
      <xdr:colOff>1109338</xdr:colOff>
      <xdr:row>63</xdr:row>
      <xdr:rowOff>132908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7230476E-9022-82AA-9D8F-EAF142B57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41514" y="26680885"/>
          <a:ext cx="967824" cy="1188823"/>
        </a:xfrm>
        <a:prstGeom prst="rect">
          <a:avLst/>
        </a:prstGeom>
      </xdr:spPr>
    </xdr:pic>
    <xdr:clientData/>
  </xdr:twoCellAnchor>
  <xdr:twoCellAnchor editAs="oneCell">
    <xdr:from>
      <xdr:col>0</xdr:col>
      <xdr:colOff>65314</xdr:colOff>
      <xdr:row>73</xdr:row>
      <xdr:rowOff>43543</xdr:rowOff>
    </xdr:from>
    <xdr:to>
      <xdr:col>0</xdr:col>
      <xdr:colOff>1256105</xdr:colOff>
      <xdr:row>75</xdr:row>
      <xdr:rowOff>307690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C155DD3-CDFC-D40B-F4E8-9A0FA0578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5314" y="28553229"/>
          <a:ext cx="1190791" cy="1200318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</xdr:colOff>
      <xdr:row>78</xdr:row>
      <xdr:rowOff>108857</xdr:rowOff>
    </xdr:from>
    <xdr:to>
      <xdr:col>0</xdr:col>
      <xdr:colOff>1204396</xdr:colOff>
      <xdr:row>78</xdr:row>
      <xdr:rowOff>1128174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F326E47-3F59-7A65-C5EB-F7936C8AC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2657" y="30490886"/>
          <a:ext cx="1171739" cy="1019317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79</xdr:row>
      <xdr:rowOff>108857</xdr:rowOff>
    </xdr:from>
    <xdr:to>
      <xdr:col>0</xdr:col>
      <xdr:colOff>1226913</xdr:colOff>
      <xdr:row>82</xdr:row>
      <xdr:rowOff>365904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D8982A6A-218B-0E2F-E4EC-9C6EEB92A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52400" y="31688314"/>
          <a:ext cx="1074513" cy="16613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185057</xdr:rowOff>
    </xdr:from>
    <xdr:to>
      <xdr:col>1</xdr:col>
      <xdr:colOff>4563</xdr:colOff>
      <xdr:row>89</xdr:row>
      <xdr:rowOff>293915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D09CFE3E-A92D-9393-5ACD-B9114106F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33636857"/>
          <a:ext cx="1319013" cy="740229"/>
        </a:xfrm>
        <a:prstGeom prst="rect">
          <a:avLst/>
        </a:prstGeom>
      </xdr:spPr>
    </xdr:pic>
    <xdr:clientData/>
  </xdr:twoCellAnchor>
  <xdr:twoCellAnchor editAs="oneCell">
    <xdr:from>
      <xdr:col>0</xdr:col>
      <xdr:colOff>391886</xdr:colOff>
      <xdr:row>90</xdr:row>
      <xdr:rowOff>10886</xdr:rowOff>
    </xdr:from>
    <xdr:to>
      <xdr:col>0</xdr:col>
      <xdr:colOff>963466</xdr:colOff>
      <xdr:row>90</xdr:row>
      <xdr:rowOff>877782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2E72E7C6-6B1F-F5FA-D78A-B555E7421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91886" y="34496829"/>
          <a:ext cx="571580" cy="866896"/>
        </a:xfrm>
        <a:prstGeom prst="rect">
          <a:avLst/>
        </a:prstGeom>
      </xdr:spPr>
    </xdr:pic>
    <xdr:clientData/>
  </xdr:twoCellAnchor>
  <xdr:twoCellAnchor editAs="oneCell">
    <xdr:from>
      <xdr:col>0</xdr:col>
      <xdr:colOff>424542</xdr:colOff>
      <xdr:row>91</xdr:row>
      <xdr:rowOff>87086</xdr:rowOff>
    </xdr:from>
    <xdr:to>
      <xdr:col>0</xdr:col>
      <xdr:colOff>910385</xdr:colOff>
      <xdr:row>91</xdr:row>
      <xdr:rowOff>896824</xdr:rowOff>
    </xdr:to>
    <xdr:pic>
      <xdr:nvPicPr>
        <xdr:cNvPr id="42" name="Рисунок 41" descr="C:\Users\user\AppData\Local\Microsoft\Windows\Temporary Internet Files\Content.MSO\68321D8A.tmp">
          <a:extLst>
            <a:ext uri="{FF2B5EF4-FFF2-40B4-BE49-F238E27FC236}">
              <a16:creationId xmlns:a16="http://schemas.microsoft.com/office/drawing/2014/main" id="{97A8C53A-1ADD-81F2-3BFF-91BEE3597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24542" y="35509200"/>
          <a:ext cx="485843" cy="809738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92</xdr:row>
      <xdr:rowOff>21771</xdr:rowOff>
    </xdr:from>
    <xdr:to>
      <xdr:col>0</xdr:col>
      <xdr:colOff>1090048</xdr:colOff>
      <xdr:row>92</xdr:row>
      <xdr:rowOff>841035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B7D6EDE1-0144-907E-B4E8-930ACADB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61257" y="36380057"/>
          <a:ext cx="828791" cy="819264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93</xdr:row>
      <xdr:rowOff>76200</xdr:rowOff>
    </xdr:from>
    <xdr:to>
      <xdr:col>0</xdr:col>
      <xdr:colOff>1095485</xdr:colOff>
      <xdr:row>93</xdr:row>
      <xdr:rowOff>885938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EB892951-A4B4-319E-6BCF-550E77EBD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04800" y="37348886"/>
          <a:ext cx="790685" cy="809738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</xdr:colOff>
      <xdr:row>95</xdr:row>
      <xdr:rowOff>228600</xdr:rowOff>
    </xdr:from>
    <xdr:to>
      <xdr:col>1</xdr:col>
      <xdr:colOff>2900</xdr:colOff>
      <xdr:row>97</xdr:row>
      <xdr:rowOff>172950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DFE9AD42-1B0F-F6EC-57F5-6BB0968AC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1771" y="38426571"/>
          <a:ext cx="1286054" cy="1000265"/>
        </a:xfrm>
        <a:prstGeom prst="rect">
          <a:avLst/>
        </a:prstGeom>
      </xdr:spPr>
    </xdr:pic>
    <xdr:clientData/>
  </xdr:twoCellAnchor>
  <xdr:twoCellAnchor editAs="oneCell">
    <xdr:from>
      <xdr:col>0</xdr:col>
      <xdr:colOff>87085</xdr:colOff>
      <xdr:row>98</xdr:row>
      <xdr:rowOff>315686</xdr:rowOff>
    </xdr:from>
    <xdr:to>
      <xdr:col>0</xdr:col>
      <xdr:colOff>1275908</xdr:colOff>
      <xdr:row>101</xdr:row>
      <xdr:rowOff>42526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845338AE-5A77-5B59-F775-40097F9B6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87085" y="39994115"/>
          <a:ext cx="1188823" cy="815411"/>
        </a:xfrm>
        <a:prstGeom prst="rect">
          <a:avLst/>
        </a:prstGeom>
      </xdr:spPr>
    </xdr:pic>
    <xdr:clientData/>
  </xdr:twoCellAnchor>
  <xdr:twoCellAnchor editAs="oneCell">
    <xdr:from>
      <xdr:col>0</xdr:col>
      <xdr:colOff>283028</xdr:colOff>
      <xdr:row>106</xdr:row>
      <xdr:rowOff>10886</xdr:rowOff>
    </xdr:from>
    <xdr:to>
      <xdr:col>0</xdr:col>
      <xdr:colOff>1111819</xdr:colOff>
      <xdr:row>107</xdr:row>
      <xdr:rowOff>291281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1CC07223-8C80-74A5-54F9-F385CFFEF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83028" y="41126229"/>
          <a:ext cx="828791" cy="628738"/>
        </a:xfrm>
        <a:prstGeom prst="rect">
          <a:avLst/>
        </a:prstGeom>
      </xdr:spPr>
    </xdr:pic>
    <xdr:clientData/>
  </xdr:twoCellAnchor>
  <xdr:twoCellAnchor editAs="oneCell">
    <xdr:from>
      <xdr:col>0</xdr:col>
      <xdr:colOff>315686</xdr:colOff>
      <xdr:row>109</xdr:row>
      <xdr:rowOff>10885</xdr:rowOff>
    </xdr:from>
    <xdr:to>
      <xdr:col>0</xdr:col>
      <xdr:colOff>963476</xdr:colOff>
      <xdr:row>111</xdr:row>
      <xdr:rowOff>347132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A7E51614-B260-BA88-C303-4CFD42324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15686" y="41822914"/>
          <a:ext cx="647790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113</xdr:row>
      <xdr:rowOff>43543</xdr:rowOff>
    </xdr:from>
    <xdr:to>
      <xdr:col>0</xdr:col>
      <xdr:colOff>1196430</xdr:colOff>
      <xdr:row>114</xdr:row>
      <xdr:rowOff>375620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73E9C195-0586-BDF7-1989-23052FF8A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52400" y="42965914"/>
          <a:ext cx="1044030" cy="723963"/>
        </a:xfrm>
        <a:prstGeom prst="rect">
          <a:avLst/>
        </a:prstGeom>
      </xdr:spPr>
    </xdr:pic>
    <xdr:clientData/>
  </xdr:twoCellAnchor>
  <xdr:twoCellAnchor editAs="oneCell">
    <xdr:from>
      <xdr:col>0</xdr:col>
      <xdr:colOff>359229</xdr:colOff>
      <xdr:row>116</xdr:row>
      <xdr:rowOff>10886</xdr:rowOff>
    </xdr:from>
    <xdr:to>
      <xdr:col>0</xdr:col>
      <xdr:colOff>1045088</xdr:colOff>
      <xdr:row>116</xdr:row>
      <xdr:rowOff>689125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AEFC46C0-2D3E-CD40-3777-675D68F24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59229" y="43717029"/>
          <a:ext cx="685859" cy="67823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118</xdr:row>
      <xdr:rowOff>206828</xdr:rowOff>
    </xdr:from>
    <xdr:to>
      <xdr:col>0</xdr:col>
      <xdr:colOff>1021142</xdr:colOff>
      <xdr:row>121</xdr:row>
      <xdr:rowOff>188428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A3940921-B3C9-4DC8-BFD1-BAEFB627F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04800" y="44609657"/>
          <a:ext cx="716342" cy="1211685"/>
        </a:xfrm>
        <a:prstGeom prst="rect">
          <a:avLst/>
        </a:prstGeom>
      </xdr:spPr>
    </xdr:pic>
    <xdr:clientData/>
  </xdr:twoCellAnchor>
  <xdr:twoCellAnchor editAs="oneCell">
    <xdr:from>
      <xdr:col>0</xdr:col>
      <xdr:colOff>108857</xdr:colOff>
      <xdr:row>122</xdr:row>
      <xdr:rowOff>402772</xdr:rowOff>
    </xdr:from>
    <xdr:to>
      <xdr:col>0</xdr:col>
      <xdr:colOff>1267197</xdr:colOff>
      <xdr:row>123</xdr:row>
      <xdr:rowOff>379976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9B1B43EF-0115-5D2B-25D8-7A074CCEC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08857" y="46384029"/>
          <a:ext cx="1158340" cy="739204"/>
        </a:xfrm>
        <a:prstGeom prst="rect">
          <a:avLst/>
        </a:prstGeom>
      </xdr:spPr>
    </xdr:pic>
    <xdr:clientData/>
  </xdr:twoCellAnchor>
  <xdr:twoCellAnchor editAs="oneCell">
    <xdr:from>
      <xdr:col>0</xdr:col>
      <xdr:colOff>32658</xdr:colOff>
      <xdr:row>124</xdr:row>
      <xdr:rowOff>32657</xdr:rowOff>
    </xdr:from>
    <xdr:to>
      <xdr:col>1</xdr:col>
      <xdr:colOff>4262</xdr:colOff>
      <xdr:row>124</xdr:row>
      <xdr:rowOff>813816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B1B8D90B-021B-B583-F903-8031EE258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2658" y="47537914"/>
          <a:ext cx="1286054" cy="781159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272142</xdr:colOff>
      <xdr:row>126</xdr:row>
      <xdr:rowOff>10886</xdr:rowOff>
    </xdr:from>
    <xdr:to>
      <xdr:col>0</xdr:col>
      <xdr:colOff>1064691</xdr:colOff>
      <xdr:row>126</xdr:row>
      <xdr:rowOff>803435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A56BDFEE-4411-9A97-18D4-BC2FFE82F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72142" y="48680915"/>
          <a:ext cx="792549" cy="792549"/>
        </a:xfrm>
        <a:prstGeom prst="rect">
          <a:avLst/>
        </a:prstGeom>
      </xdr:spPr>
    </xdr:pic>
    <xdr:clientData/>
  </xdr:twoCellAnchor>
  <xdr:twoCellAnchor editAs="oneCell">
    <xdr:from>
      <xdr:col>0</xdr:col>
      <xdr:colOff>87086</xdr:colOff>
      <xdr:row>127</xdr:row>
      <xdr:rowOff>32657</xdr:rowOff>
    </xdr:from>
    <xdr:to>
      <xdr:col>0</xdr:col>
      <xdr:colOff>1184461</xdr:colOff>
      <xdr:row>127</xdr:row>
      <xdr:rowOff>771861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574B3FB5-1DD3-DC55-CCF2-49A153E42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87086" y="49562657"/>
          <a:ext cx="1097375" cy="739204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217715</xdr:colOff>
      <xdr:row>128</xdr:row>
      <xdr:rowOff>0</xdr:rowOff>
    </xdr:from>
    <xdr:to>
      <xdr:col>0</xdr:col>
      <xdr:colOff>995022</xdr:colOff>
      <xdr:row>128</xdr:row>
      <xdr:rowOff>777307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E937164-E03D-F5FA-AE86-E4952C9B1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17715" y="50389971"/>
          <a:ext cx="777307" cy="777307"/>
        </a:xfrm>
        <a:prstGeom prst="rect">
          <a:avLst/>
        </a:prstGeom>
      </xdr:spPr>
    </xdr:pic>
    <xdr:clientData/>
  </xdr:twoCellAnchor>
  <xdr:twoCellAnchor editAs="oneCell">
    <xdr:from>
      <xdr:col>0</xdr:col>
      <xdr:colOff>87086</xdr:colOff>
      <xdr:row>0</xdr:row>
      <xdr:rowOff>54429</xdr:rowOff>
    </xdr:from>
    <xdr:to>
      <xdr:col>0</xdr:col>
      <xdr:colOff>1192082</xdr:colOff>
      <xdr:row>2</xdr:row>
      <xdr:rowOff>378898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DE79037F-B348-C6A4-20C9-7CE3EF811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87086" y="54429"/>
          <a:ext cx="1104996" cy="868755"/>
        </a:xfrm>
        <a:prstGeom prst="rect">
          <a:avLst/>
        </a:prstGeom>
      </xdr:spPr>
    </xdr:pic>
    <xdr:clientData/>
  </xdr:twoCellAnchor>
  <xdr:twoCellAnchor editAs="oneCell">
    <xdr:from>
      <xdr:col>1</xdr:col>
      <xdr:colOff>261257</xdr:colOff>
      <xdr:row>0</xdr:row>
      <xdr:rowOff>152400</xdr:rowOff>
    </xdr:from>
    <xdr:to>
      <xdr:col>2</xdr:col>
      <xdr:colOff>606447</xdr:colOff>
      <xdr:row>2</xdr:row>
      <xdr:rowOff>385421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D4DE7045-BD2B-EA18-9AAC-5BE835578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589314" y="152400"/>
          <a:ext cx="1303133" cy="7773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52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704711A3-AD40-40C2-A0ED-1C4B67A30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0123C2D9-57CB-42E0-BF91-5D3E8BF01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9AF4E8E3-4BF3-405C-A460-53B2F4F5D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49F30F16-7D5A-4695-9451-2DBE6F68B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971E5223-07C1-4D89-901E-5560946C99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3D72A698-023A-481D-A0BD-C028BEBD4F58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C48A7171-B141-434F-BA7A-7F1EEE0674E8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0479C26C-81A1-4DCA-8DF9-DC29F9AE2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119742</xdr:colOff>
      <xdr:row>0</xdr:row>
      <xdr:rowOff>65314</xdr:rowOff>
    </xdr:from>
    <xdr:to>
      <xdr:col>0</xdr:col>
      <xdr:colOff>1224738</xdr:colOff>
      <xdr:row>2</xdr:row>
      <xdr:rowOff>382163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B975A94-F862-CD33-864E-0DB4A248E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9742" y="65314"/>
          <a:ext cx="1104996" cy="861135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163285</xdr:colOff>
      <xdr:row>0</xdr:row>
      <xdr:rowOff>119743</xdr:rowOff>
    </xdr:from>
    <xdr:to>
      <xdr:col>2</xdr:col>
      <xdr:colOff>500854</xdr:colOff>
      <xdr:row>2</xdr:row>
      <xdr:rowOff>352764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52168AE-2C18-36C1-2961-44B6902A6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91342" y="119743"/>
          <a:ext cx="1295512" cy="777307"/>
        </a:xfrm>
        <a:prstGeom prst="rect">
          <a:avLst/>
        </a:prstGeom>
      </xdr:spPr>
    </xdr:pic>
    <xdr:clientData/>
  </xdr:twoCellAnchor>
  <xdr:twoCellAnchor editAs="oneCell">
    <xdr:from>
      <xdr:col>0</xdr:col>
      <xdr:colOff>370115</xdr:colOff>
      <xdr:row>5</xdr:row>
      <xdr:rowOff>43543</xdr:rowOff>
    </xdr:from>
    <xdr:to>
      <xdr:col>0</xdr:col>
      <xdr:colOff>1139802</xdr:colOff>
      <xdr:row>7</xdr:row>
      <xdr:rowOff>219961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AEE52588-91BB-FC96-B45C-4B2861B43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0115" y="1828800"/>
          <a:ext cx="769687" cy="807790"/>
        </a:xfrm>
        <a:prstGeom prst="rect">
          <a:avLst/>
        </a:prstGeom>
      </xdr:spPr>
    </xdr:pic>
    <xdr:clientData/>
  </xdr:twoCellAnchor>
  <xdr:twoCellAnchor editAs="oneCell">
    <xdr:from>
      <xdr:col>0</xdr:col>
      <xdr:colOff>337457</xdr:colOff>
      <xdr:row>8</xdr:row>
      <xdr:rowOff>54428</xdr:rowOff>
    </xdr:from>
    <xdr:to>
      <xdr:col>0</xdr:col>
      <xdr:colOff>1038558</xdr:colOff>
      <xdr:row>9</xdr:row>
      <xdr:rowOff>279809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5A48292-3205-06DA-6F8B-8C43CB9DF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7457" y="2786742"/>
          <a:ext cx="701101" cy="541067"/>
        </a:xfrm>
        <a:prstGeom prst="rect">
          <a:avLst/>
        </a:prstGeom>
      </xdr:spPr>
    </xdr:pic>
    <xdr:clientData/>
  </xdr:twoCellAnchor>
  <xdr:twoCellAnchor editAs="oneCell">
    <xdr:from>
      <xdr:col>0</xdr:col>
      <xdr:colOff>337457</xdr:colOff>
      <xdr:row>10</xdr:row>
      <xdr:rowOff>65314</xdr:rowOff>
    </xdr:from>
    <xdr:to>
      <xdr:col>0</xdr:col>
      <xdr:colOff>931869</xdr:colOff>
      <xdr:row>12</xdr:row>
      <xdr:rowOff>145923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CE4AE82-9809-6AED-2E6C-EC327D900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37457" y="3429000"/>
          <a:ext cx="594412" cy="624894"/>
        </a:xfrm>
        <a:prstGeom prst="rect">
          <a:avLst/>
        </a:prstGeom>
      </xdr:spPr>
    </xdr:pic>
    <xdr:clientData/>
  </xdr:twoCellAnchor>
  <xdr:twoCellAnchor editAs="oneCell">
    <xdr:from>
      <xdr:col>0</xdr:col>
      <xdr:colOff>185057</xdr:colOff>
      <xdr:row>13</xdr:row>
      <xdr:rowOff>141515</xdr:rowOff>
    </xdr:from>
    <xdr:to>
      <xdr:col>0</xdr:col>
      <xdr:colOff>1206225</xdr:colOff>
      <xdr:row>13</xdr:row>
      <xdr:rowOff>575893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4CEEC77-A71E-AFD9-C899-AA123CE56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85057" y="4332515"/>
          <a:ext cx="1021168" cy="434378"/>
        </a:xfrm>
        <a:prstGeom prst="rect">
          <a:avLst/>
        </a:prstGeom>
      </xdr:spPr>
    </xdr:pic>
    <xdr:clientData/>
  </xdr:twoCellAnchor>
  <xdr:twoCellAnchor editAs="oneCell">
    <xdr:from>
      <xdr:col>0</xdr:col>
      <xdr:colOff>337458</xdr:colOff>
      <xdr:row>14</xdr:row>
      <xdr:rowOff>65314</xdr:rowOff>
    </xdr:from>
    <xdr:to>
      <xdr:col>0</xdr:col>
      <xdr:colOff>977593</xdr:colOff>
      <xdr:row>14</xdr:row>
      <xdr:rowOff>606381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8864532-6CD5-EB1A-C8E6-BA2E28A87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37458" y="4920343"/>
          <a:ext cx="640135" cy="541067"/>
        </a:xfrm>
        <a:prstGeom prst="rect">
          <a:avLst/>
        </a:prstGeom>
      </xdr:spPr>
    </xdr:pic>
    <xdr:clientData/>
  </xdr:twoCellAnchor>
  <xdr:twoCellAnchor editAs="oneCell">
    <xdr:from>
      <xdr:col>0</xdr:col>
      <xdr:colOff>108857</xdr:colOff>
      <xdr:row>15</xdr:row>
      <xdr:rowOff>261257</xdr:rowOff>
    </xdr:from>
    <xdr:to>
      <xdr:col>0</xdr:col>
      <xdr:colOff>1229094</xdr:colOff>
      <xdr:row>18</xdr:row>
      <xdr:rowOff>121990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5FC04C9-CE79-3A33-9DA3-A88AD5B5F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8857" y="5780314"/>
          <a:ext cx="1120237" cy="80779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19</xdr:row>
      <xdr:rowOff>0</xdr:rowOff>
    </xdr:from>
    <xdr:to>
      <xdr:col>0</xdr:col>
      <xdr:colOff>1280258</xdr:colOff>
      <xdr:row>22</xdr:row>
      <xdr:rowOff>96973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2EAFA19-4864-8B13-BF4E-82B050D0C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52400" y="6781800"/>
          <a:ext cx="1127858" cy="1044030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141514</xdr:colOff>
      <xdr:row>23</xdr:row>
      <xdr:rowOff>10885</xdr:rowOff>
    </xdr:from>
    <xdr:to>
      <xdr:col>0</xdr:col>
      <xdr:colOff>1116959</xdr:colOff>
      <xdr:row>23</xdr:row>
      <xdr:rowOff>651020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BBE7420-EE9D-8309-B47D-5AF2D2A3A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1514" y="7903028"/>
          <a:ext cx="975445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97972</xdr:colOff>
      <xdr:row>24</xdr:row>
      <xdr:rowOff>130629</xdr:rowOff>
    </xdr:from>
    <xdr:to>
      <xdr:col>0</xdr:col>
      <xdr:colOff>1172485</xdr:colOff>
      <xdr:row>27</xdr:row>
      <xdr:rowOff>29465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8589B92-CBF0-AECB-3650-F09CABFF4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7972" y="8697686"/>
          <a:ext cx="1074513" cy="845893"/>
        </a:xfrm>
        <a:prstGeom prst="rect">
          <a:avLst/>
        </a:prstGeom>
      </xdr:spPr>
    </xdr:pic>
    <xdr:clientData/>
  </xdr:twoCellAnchor>
  <xdr:twoCellAnchor editAs="oneCell">
    <xdr:from>
      <xdr:col>0</xdr:col>
      <xdr:colOff>185057</xdr:colOff>
      <xdr:row>31</xdr:row>
      <xdr:rowOff>152400</xdr:rowOff>
    </xdr:from>
    <xdr:to>
      <xdr:col>0</xdr:col>
      <xdr:colOff>1160502</xdr:colOff>
      <xdr:row>33</xdr:row>
      <xdr:rowOff>376731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FEC4EC0A-244F-16E4-9A5F-5D459E7C0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85057" y="9982200"/>
          <a:ext cx="975445" cy="975445"/>
        </a:xfrm>
        <a:prstGeom prst="rect">
          <a:avLst/>
        </a:prstGeom>
      </xdr:spPr>
    </xdr:pic>
    <xdr:clientData/>
  </xdr:twoCellAnchor>
  <xdr:twoCellAnchor editAs="oneCell">
    <xdr:from>
      <xdr:col>0</xdr:col>
      <xdr:colOff>195942</xdr:colOff>
      <xdr:row>34</xdr:row>
      <xdr:rowOff>10886</xdr:rowOff>
    </xdr:from>
    <xdr:to>
      <xdr:col>0</xdr:col>
      <xdr:colOff>1232352</xdr:colOff>
      <xdr:row>36</xdr:row>
      <xdr:rowOff>282031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71413796-0ED9-3261-98C5-97A9ED771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95942" y="10994572"/>
          <a:ext cx="1036410" cy="1044030"/>
        </a:xfrm>
        <a:prstGeom prst="rect">
          <a:avLst/>
        </a:prstGeom>
      </xdr:spPr>
    </xdr:pic>
    <xdr:clientData/>
  </xdr:twoCellAnchor>
  <xdr:twoCellAnchor editAs="oneCell">
    <xdr:from>
      <xdr:col>0</xdr:col>
      <xdr:colOff>195943</xdr:colOff>
      <xdr:row>37</xdr:row>
      <xdr:rowOff>97971</xdr:rowOff>
    </xdr:from>
    <xdr:to>
      <xdr:col>0</xdr:col>
      <xdr:colOff>1232353</xdr:colOff>
      <xdr:row>38</xdr:row>
      <xdr:rowOff>387596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3D8E197-B5C0-13BD-CD47-A921862CE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95943" y="12235542"/>
          <a:ext cx="1036410" cy="746825"/>
        </a:xfrm>
        <a:prstGeom prst="rect">
          <a:avLst/>
        </a:prstGeom>
      </xdr:spPr>
    </xdr:pic>
    <xdr:clientData/>
  </xdr:twoCellAnchor>
  <xdr:twoCellAnchor editAs="oneCell">
    <xdr:from>
      <xdr:col>0</xdr:col>
      <xdr:colOff>195943</xdr:colOff>
      <xdr:row>39</xdr:row>
      <xdr:rowOff>32657</xdr:rowOff>
    </xdr:from>
    <xdr:to>
      <xdr:col>0</xdr:col>
      <xdr:colOff>1201870</xdr:colOff>
      <xdr:row>40</xdr:row>
      <xdr:rowOff>517154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34EB917-A195-F346-1E89-0CD42DD13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95943" y="13128171"/>
          <a:ext cx="1005927" cy="952583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42</xdr:row>
      <xdr:rowOff>43543</xdr:rowOff>
    </xdr:from>
    <xdr:to>
      <xdr:col>0</xdr:col>
      <xdr:colOff>1272630</xdr:colOff>
      <xdr:row>42</xdr:row>
      <xdr:rowOff>683678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9413561E-E2F4-1B62-E908-EA6C4475B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8600" y="14369143"/>
          <a:ext cx="1044030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185057</xdr:colOff>
      <xdr:row>43</xdr:row>
      <xdr:rowOff>141514</xdr:rowOff>
    </xdr:from>
    <xdr:to>
      <xdr:col>0</xdr:col>
      <xdr:colOff>1000468</xdr:colOff>
      <xdr:row>44</xdr:row>
      <xdr:rowOff>472521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4DB5B71-F997-09A9-D3F9-2830031A8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85057" y="15163800"/>
          <a:ext cx="815411" cy="9297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32657</xdr:rowOff>
    </xdr:from>
    <xdr:to>
      <xdr:col>0</xdr:col>
      <xdr:colOff>1152686</xdr:colOff>
      <xdr:row>45</xdr:row>
      <xdr:rowOff>670921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3ADEE721-0D04-A36A-FDA0-697E5A4B0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16252371"/>
          <a:ext cx="1152686" cy="6382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43543</xdr:rowOff>
    </xdr:from>
    <xdr:to>
      <xdr:col>0</xdr:col>
      <xdr:colOff>1286054</xdr:colOff>
      <xdr:row>46</xdr:row>
      <xdr:rowOff>738965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8F794EE7-211E-CD7E-1A59-A159EC4C3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17036143"/>
          <a:ext cx="1286054" cy="6954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32657</xdr:rowOff>
    </xdr:from>
    <xdr:to>
      <xdr:col>0</xdr:col>
      <xdr:colOff>1276528</xdr:colOff>
      <xdr:row>47</xdr:row>
      <xdr:rowOff>737605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5908002-AF4C-592A-CBD3-9EB441177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17798143"/>
          <a:ext cx="1276528" cy="704948"/>
        </a:xfrm>
        <a:prstGeom prst="rect">
          <a:avLst/>
        </a:prstGeom>
      </xdr:spPr>
    </xdr:pic>
    <xdr:clientData/>
  </xdr:twoCellAnchor>
  <xdr:twoCellAnchor editAs="oneCell">
    <xdr:from>
      <xdr:col>0</xdr:col>
      <xdr:colOff>370114</xdr:colOff>
      <xdr:row>48</xdr:row>
      <xdr:rowOff>0</xdr:rowOff>
    </xdr:from>
    <xdr:to>
      <xdr:col>0</xdr:col>
      <xdr:colOff>1065536</xdr:colOff>
      <xdr:row>48</xdr:row>
      <xdr:rowOff>695422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F2BAF62-0DB7-913F-672E-6545EA1557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70114" y="18538371"/>
          <a:ext cx="695422" cy="695422"/>
        </a:xfrm>
        <a:prstGeom prst="rect">
          <a:avLst/>
        </a:prstGeom>
      </xdr:spPr>
    </xdr:pic>
    <xdr:clientData/>
  </xdr:twoCellAnchor>
  <xdr:twoCellAnchor editAs="oneCell">
    <xdr:from>
      <xdr:col>0</xdr:col>
      <xdr:colOff>348343</xdr:colOff>
      <xdr:row>49</xdr:row>
      <xdr:rowOff>10888</xdr:rowOff>
    </xdr:from>
    <xdr:to>
      <xdr:col>0</xdr:col>
      <xdr:colOff>1055913</xdr:colOff>
      <xdr:row>49</xdr:row>
      <xdr:rowOff>718458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F20A8D06-6625-6E11-7601-C57BE46E7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48343" y="19322145"/>
          <a:ext cx="707570" cy="7075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103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C3499890-1029-4677-8026-9AEE455F3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103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A2160B8C-7946-416E-A3BF-8392676D7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103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615766BB-2072-4CA9-889C-31E8C1A41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103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81D51C8F-7E9A-4EF7-97A9-BFC430D85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103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470207A2-03C2-4DBB-9B0A-1F5A49B2E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61B9924A-0E58-4118-94EE-82AAC7ADA400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371911EC-9D52-4D9E-A328-29C3A1DEA80A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201065</xdr:colOff>
      <xdr:row>74</xdr:row>
      <xdr:rowOff>42743</xdr:rowOff>
    </xdr:from>
    <xdr:to>
      <xdr:col>0</xdr:col>
      <xdr:colOff>988918</xdr:colOff>
      <xdr:row>83</xdr:row>
      <xdr:rowOff>31058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97AA63B-F034-4705-9E69-154B16EE68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57" r="39854"/>
        <a:stretch/>
      </xdr:blipFill>
      <xdr:spPr>
        <a:xfrm>
          <a:off x="201065" y="32261896"/>
          <a:ext cx="787853" cy="3457656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103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0A975F3C-473A-4F6D-84D4-D4E9D9403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32657</xdr:colOff>
      <xdr:row>5</xdr:row>
      <xdr:rowOff>141514</xdr:rowOff>
    </xdr:from>
    <xdr:to>
      <xdr:col>0</xdr:col>
      <xdr:colOff>1230086</xdr:colOff>
      <xdr:row>10</xdr:row>
      <xdr:rowOff>285960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B10995F7-3E0C-68EC-1F6A-161D393FF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57" y="1926771"/>
          <a:ext cx="1197429" cy="2049446"/>
        </a:xfrm>
        <a:prstGeom prst="rect">
          <a:avLst/>
        </a:prstGeom>
      </xdr:spPr>
    </xdr:pic>
    <xdr:clientData/>
  </xdr:twoCellAnchor>
  <xdr:twoCellAnchor editAs="oneCell">
    <xdr:from>
      <xdr:col>0</xdr:col>
      <xdr:colOff>130629</xdr:colOff>
      <xdr:row>0</xdr:row>
      <xdr:rowOff>54428</xdr:rowOff>
    </xdr:from>
    <xdr:to>
      <xdr:col>0</xdr:col>
      <xdr:colOff>1228004</xdr:colOff>
      <xdr:row>2</xdr:row>
      <xdr:rowOff>386518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7896E-9D81-5DA5-238E-B862A4729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0629" y="54428"/>
          <a:ext cx="1097375" cy="876376"/>
        </a:xfrm>
        <a:prstGeom prst="rect">
          <a:avLst/>
        </a:prstGeom>
      </xdr:spPr>
    </xdr:pic>
    <xdr:clientData/>
  </xdr:twoCellAnchor>
  <xdr:twoCellAnchor editAs="oneCell">
    <xdr:from>
      <xdr:col>1</xdr:col>
      <xdr:colOff>185057</xdr:colOff>
      <xdr:row>0</xdr:row>
      <xdr:rowOff>130629</xdr:rowOff>
    </xdr:from>
    <xdr:to>
      <xdr:col>2</xdr:col>
      <xdr:colOff>522626</xdr:colOff>
      <xdr:row>2</xdr:row>
      <xdr:rowOff>371271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2CE907B-7C69-2A9D-B5FE-89D8AF177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13114" y="130629"/>
          <a:ext cx="1295512" cy="784928"/>
        </a:xfrm>
        <a:prstGeom prst="rect">
          <a:avLst/>
        </a:prstGeom>
      </xdr:spPr>
    </xdr:pic>
    <xdr:clientData/>
  </xdr:twoCellAnchor>
  <xdr:twoCellAnchor editAs="oneCell">
    <xdr:from>
      <xdr:col>0</xdr:col>
      <xdr:colOff>566058</xdr:colOff>
      <xdr:row>11</xdr:row>
      <xdr:rowOff>32657</xdr:rowOff>
    </xdr:from>
    <xdr:to>
      <xdr:col>0</xdr:col>
      <xdr:colOff>870901</xdr:colOff>
      <xdr:row>14</xdr:row>
      <xdr:rowOff>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9C8355C-8001-13AC-7E24-DDC0D2A2B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6058" y="4103914"/>
          <a:ext cx="304843" cy="111458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32657</xdr:rowOff>
    </xdr:from>
    <xdr:to>
      <xdr:col>0</xdr:col>
      <xdr:colOff>1181202</xdr:colOff>
      <xdr:row>16</xdr:row>
      <xdr:rowOff>665172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7ABED608-FF19-F045-44E0-A15608076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5246914"/>
          <a:ext cx="1181202" cy="632515"/>
        </a:xfrm>
        <a:prstGeom prst="rect">
          <a:avLst/>
        </a:prstGeom>
      </xdr:spPr>
    </xdr:pic>
    <xdr:clientData/>
  </xdr:twoCellAnchor>
  <xdr:twoCellAnchor editAs="oneCell">
    <xdr:from>
      <xdr:col>0</xdr:col>
      <xdr:colOff>511629</xdr:colOff>
      <xdr:row>17</xdr:row>
      <xdr:rowOff>54429</xdr:rowOff>
    </xdr:from>
    <xdr:to>
      <xdr:col>0</xdr:col>
      <xdr:colOff>892682</xdr:colOff>
      <xdr:row>18</xdr:row>
      <xdr:rowOff>368851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DCFB2E4-4F56-C83B-307C-5F2DCEA0C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1629" y="6030686"/>
          <a:ext cx="381053" cy="695422"/>
        </a:xfrm>
        <a:prstGeom prst="rect">
          <a:avLst/>
        </a:prstGeom>
      </xdr:spPr>
    </xdr:pic>
    <xdr:clientData/>
  </xdr:twoCellAnchor>
  <xdr:twoCellAnchor editAs="oneCell">
    <xdr:from>
      <xdr:col>0</xdr:col>
      <xdr:colOff>391886</xdr:colOff>
      <xdr:row>21</xdr:row>
      <xdr:rowOff>43543</xdr:rowOff>
    </xdr:from>
    <xdr:to>
      <xdr:col>0</xdr:col>
      <xdr:colOff>993918</xdr:colOff>
      <xdr:row>22</xdr:row>
      <xdr:rowOff>363644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5221717F-BB3C-16F4-2048-2B16588FE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1886" y="6781800"/>
          <a:ext cx="602032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543646</xdr:colOff>
      <xdr:row>23</xdr:row>
      <xdr:rowOff>56455</xdr:rowOff>
    </xdr:from>
    <xdr:to>
      <xdr:col>0</xdr:col>
      <xdr:colOff>881103</xdr:colOff>
      <xdr:row>24</xdr:row>
      <xdr:rowOff>350369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4C9DB98-26CF-43E3-918B-B77287142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43646" y="7631631"/>
          <a:ext cx="337457" cy="679397"/>
        </a:xfrm>
        <a:prstGeom prst="rect">
          <a:avLst/>
        </a:prstGeom>
      </xdr:spPr>
    </xdr:pic>
    <xdr:clientData/>
  </xdr:twoCellAnchor>
  <xdr:twoCellAnchor editAs="oneCell">
    <xdr:from>
      <xdr:col>0</xdr:col>
      <xdr:colOff>295835</xdr:colOff>
      <xdr:row>25</xdr:row>
      <xdr:rowOff>71717</xdr:rowOff>
    </xdr:from>
    <xdr:to>
      <xdr:col>0</xdr:col>
      <xdr:colOff>1124626</xdr:colOff>
      <xdr:row>27</xdr:row>
      <xdr:rowOff>358175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ED69171E-230F-7FF5-3C1C-27D37F409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5835" y="8417858"/>
          <a:ext cx="828791" cy="1057423"/>
        </a:xfrm>
        <a:prstGeom prst="rect">
          <a:avLst/>
        </a:prstGeom>
      </xdr:spPr>
    </xdr:pic>
    <xdr:clientData/>
  </xdr:twoCellAnchor>
  <xdr:twoCellAnchor editAs="oneCell">
    <xdr:from>
      <xdr:col>0</xdr:col>
      <xdr:colOff>116541</xdr:colOff>
      <xdr:row>32</xdr:row>
      <xdr:rowOff>35858</xdr:rowOff>
    </xdr:from>
    <xdr:to>
      <xdr:col>0</xdr:col>
      <xdr:colOff>1201270</xdr:colOff>
      <xdr:row>35</xdr:row>
      <xdr:rowOff>345965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A17508FA-9E03-BD0D-1911-CA25AAAD5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6541" y="9538446"/>
          <a:ext cx="1084729" cy="1466554"/>
        </a:xfrm>
        <a:prstGeom prst="rect">
          <a:avLst/>
        </a:prstGeom>
      </xdr:spPr>
    </xdr:pic>
    <xdr:clientData/>
  </xdr:twoCellAnchor>
  <xdr:twoCellAnchor editAs="oneCell">
    <xdr:from>
      <xdr:col>0</xdr:col>
      <xdr:colOff>546847</xdr:colOff>
      <xdr:row>36</xdr:row>
      <xdr:rowOff>80683</xdr:rowOff>
    </xdr:from>
    <xdr:to>
      <xdr:col>0</xdr:col>
      <xdr:colOff>804058</xdr:colOff>
      <xdr:row>39</xdr:row>
      <xdr:rowOff>315080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7875FD5-8CC0-B8F4-27AD-32802403A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46847" y="11125201"/>
          <a:ext cx="257211" cy="13908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367553</xdr:rowOff>
    </xdr:from>
    <xdr:to>
      <xdr:col>0</xdr:col>
      <xdr:colOff>1181202</xdr:colOff>
      <xdr:row>42</xdr:row>
      <xdr:rowOff>468502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5623A159-E770-FC89-C785-0B3AE0EFA6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12954000"/>
          <a:ext cx="1181202" cy="1104996"/>
        </a:xfrm>
        <a:prstGeom prst="rect">
          <a:avLst/>
        </a:prstGeom>
      </xdr:spPr>
    </xdr:pic>
    <xdr:clientData/>
  </xdr:twoCellAnchor>
  <xdr:twoCellAnchor editAs="oneCell">
    <xdr:from>
      <xdr:col>0</xdr:col>
      <xdr:colOff>35858</xdr:colOff>
      <xdr:row>46</xdr:row>
      <xdr:rowOff>53788</xdr:rowOff>
    </xdr:from>
    <xdr:to>
      <xdr:col>0</xdr:col>
      <xdr:colOff>1117992</xdr:colOff>
      <xdr:row>46</xdr:row>
      <xdr:rowOff>671061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EFF446F2-A1B2-D59F-EDE7-B4AEDCA74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5858" y="14648329"/>
          <a:ext cx="1082134" cy="617273"/>
        </a:xfrm>
        <a:prstGeom prst="rect">
          <a:avLst/>
        </a:prstGeom>
      </xdr:spPr>
    </xdr:pic>
    <xdr:clientData/>
  </xdr:twoCellAnchor>
  <xdr:twoCellAnchor editAs="oneCell">
    <xdr:from>
      <xdr:col>0</xdr:col>
      <xdr:colOff>80682</xdr:colOff>
      <xdr:row>47</xdr:row>
      <xdr:rowOff>53788</xdr:rowOff>
    </xdr:from>
    <xdr:to>
      <xdr:col>0</xdr:col>
      <xdr:colOff>1139954</xdr:colOff>
      <xdr:row>47</xdr:row>
      <xdr:rowOff>648200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E895E83F-D5F7-56DB-4CC8-8DD3423D0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0682" y="15410329"/>
          <a:ext cx="1059272" cy="594412"/>
        </a:xfrm>
        <a:prstGeom prst="rect">
          <a:avLst/>
        </a:prstGeom>
      </xdr:spPr>
    </xdr:pic>
    <xdr:clientData/>
  </xdr:twoCellAnchor>
  <xdr:twoCellAnchor editAs="oneCell">
    <xdr:from>
      <xdr:col>0</xdr:col>
      <xdr:colOff>493060</xdr:colOff>
      <xdr:row>48</xdr:row>
      <xdr:rowOff>44824</xdr:rowOff>
    </xdr:from>
    <xdr:to>
      <xdr:col>0</xdr:col>
      <xdr:colOff>797859</xdr:colOff>
      <xdr:row>49</xdr:row>
      <xdr:rowOff>1690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AE431A4E-1871-514E-7975-094467D60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93060" y="16163365"/>
          <a:ext cx="304799" cy="7188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</xdr:row>
      <xdr:rowOff>215153</xdr:rowOff>
    </xdr:from>
    <xdr:to>
      <xdr:col>0</xdr:col>
      <xdr:colOff>1247949</xdr:colOff>
      <xdr:row>50</xdr:row>
      <xdr:rowOff>501049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D9F3139C-0539-AF90-B9F7-6B9AB78B3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17095694"/>
          <a:ext cx="1247949" cy="1047896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179294</xdr:colOff>
      <xdr:row>51</xdr:row>
      <xdr:rowOff>17930</xdr:rowOff>
    </xdr:from>
    <xdr:to>
      <xdr:col>0</xdr:col>
      <xdr:colOff>1102659</xdr:colOff>
      <xdr:row>51</xdr:row>
      <xdr:rowOff>724312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6B1F5683-53F6-990E-0361-5E3736E71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9294" y="18422471"/>
          <a:ext cx="923365" cy="706382"/>
        </a:xfrm>
        <a:prstGeom prst="rect">
          <a:avLst/>
        </a:prstGeom>
      </xdr:spPr>
    </xdr:pic>
    <xdr:clientData/>
  </xdr:twoCellAnchor>
  <xdr:twoCellAnchor editAs="oneCell">
    <xdr:from>
      <xdr:col>0</xdr:col>
      <xdr:colOff>295835</xdr:colOff>
      <xdr:row>52</xdr:row>
      <xdr:rowOff>71717</xdr:rowOff>
    </xdr:from>
    <xdr:to>
      <xdr:col>0</xdr:col>
      <xdr:colOff>1162731</xdr:colOff>
      <xdr:row>52</xdr:row>
      <xdr:rowOff>709981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E6F72393-1E4B-9445-19E8-7D434F75A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5835" y="19238258"/>
          <a:ext cx="866896" cy="638264"/>
        </a:xfrm>
        <a:prstGeom prst="rect">
          <a:avLst/>
        </a:prstGeom>
      </xdr:spPr>
    </xdr:pic>
    <xdr:clientData/>
  </xdr:twoCellAnchor>
  <xdr:twoCellAnchor editAs="oneCell">
    <xdr:from>
      <xdr:col>0</xdr:col>
      <xdr:colOff>394447</xdr:colOff>
      <xdr:row>53</xdr:row>
      <xdr:rowOff>277906</xdr:rowOff>
    </xdr:from>
    <xdr:to>
      <xdr:col>0</xdr:col>
      <xdr:colOff>918395</xdr:colOff>
      <xdr:row>57</xdr:row>
      <xdr:rowOff>260815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9DB71008-C2E3-63BF-1035-AFFD426C2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94447" y="20206447"/>
          <a:ext cx="523948" cy="1991003"/>
        </a:xfrm>
        <a:prstGeom prst="rect">
          <a:avLst/>
        </a:prstGeom>
      </xdr:spPr>
    </xdr:pic>
    <xdr:clientData/>
  </xdr:twoCellAnchor>
  <xdr:twoCellAnchor editAs="oneCell">
    <xdr:from>
      <xdr:col>0</xdr:col>
      <xdr:colOff>331694</xdr:colOff>
      <xdr:row>58</xdr:row>
      <xdr:rowOff>268941</xdr:rowOff>
    </xdr:from>
    <xdr:to>
      <xdr:col>0</xdr:col>
      <xdr:colOff>998537</xdr:colOff>
      <xdr:row>72</xdr:row>
      <xdr:rowOff>428752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A7EBFDE-2A8F-D9F0-216E-85A044B85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1694" y="22707600"/>
          <a:ext cx="666843" cy="8945223"/>
        </a:xfrm>
        <a:prstGeom prst="rect">
          <a:avLst/>
        </a:prstGeom>
      </xdr:spPr>
    </xdr:pic>
    <xdr:clientData/>
  </xdr:twoCellAnchor>
  <xdr:twoCellAnchor editAs="oneCell">
    <xdr:from>
      <xdr:col>0</xdr:col>
      <xdr:colOff>236130</xdr:colOff>
      <xdr:row>82</xdr:row>
      <xdr:rowOff>154811</xdr:rowOff>
    </xdr:from>
    <xdr:to>
      <xdr:col>0</xdr:col>
      <xdr:colOff>1087890</xdr:colOff>
      <xdr:row>97</xdr:row>
      <xdr:rowOff>182519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C651EA33-D524-81CB-59D8-32F49C6B8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36130" y="35418846"/>
          <a:ext cx="851760" cy="57924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98</xdr:row>
      <xdr:rowOff>675861</xdr:rowOff>
    </xdr:from>
    <xdr:to>
      <xdr:col>0</xdr:col>
      <xdr:colOff>1276528</xdr:colOff>
      <xdr:row>101</xdr:row>
      <xdr:rowOff>494734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499057C6-2B7F-B775-CAA0-29EEB7A57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42088904"/>
          <a:ext cx="1276528" cy="1886213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123824</xdr:colOff>
      <xdr:row>43</xdr:row>
      <xdr:rowOff>495300</xdr:rowOff>
    </xdr:from>
    <xdr:to>
      <xdr:col>0</xdr:col>
      <xdr:colOff>1066799</xdr:colOff>
      <xdr:row>45</xdr:row>
      <xdr:rowOff>428625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4CBA3D41-A6F6-CE1F-1833-020414B70B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BEBA8EAE-BF5A-486C-A8C5-ECC9F3942E4B}">
              <a14:imgProps xmlns:a14="http://schemas.microsoft.com/office/drawing/2010/main">
                <a14:imgLayer r:embed="rId26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9366" t="9901" r="17694" b="12871"/>
        <a:stretch>
          <a:fillRect/>
        </a:stretch>
      </xdr:blipFill>
      <xdr:spPr>
        <a:xfrm>
          <a:off x="123824" y="14478000"/>
          <a:ext cx="942975" cy="942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23</xdr:row>
      <xdr:rowOff>0</xdr:rowOff>
    </xdr:from>
    <xdr:ext cx="19050" cy="0"/>
    <xdr:pic>
      <xdr:nvPicPr>
        <xdr:cNvPr id="6" name="image23.png">
          <a:extLst>
            <a:ext uri="{FF2B5EF4-FFF2-40B4-BE49-F238E27FC236}">
              <a16:creationId xmlns:a16="http://schemas.microsoft.com/office/drawing/2014/main" id="{81A5865B-9ADA-4365-82A6-906FBD2FB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7" name="image24.png">
          <a:extLst>
            <a:ext uri="{FF2B5EF4-FFF2-40B4-BE49-F238E27FC236}">
              <a16:creationId xmlns:a16="http://schemas.microsoft.com/office/drawing/2014/main" id="{FA2D2C20-B949-4904-ADF4-274F34578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8" name="image25.png">
          <a:extLst>
            <a:ext uri="{FF2B5EF4-FFF2-40B4-BE49-F238E27FC236}">
              <a16:creationId xmlns:a16="http://schemas.microsoft.com/office/drawing/2014/main" id="{0598C176-0828-4419-A5C8-84E8687F0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9" name="image26.png">
          <a:extLst>
            <a:ext uri="{FF2B5EF4-FFF2-40B4-BE49-F238E27FC236}">
              <a16:creationId xmlns:a16="http://schemas.microsoft.com/office/drawing/2014/main" id="{2C5D899F-8398-4161-B7D4-73CA26A22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10" name="image27.png">
          <a:extLst>
            <a:ext uri="{FF2B5EF4-FFF2-40B4-BE49-F238E27FC236}">
              <a16:creationId xmlns:a16="http://schemas.microsoft.com/office/drawing/2014/main" id="{0EA4841D-6322-4F51-9012-CF1E0A6D12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3DC4BA7D-E324-41AE-AD49-0210246BBBE5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C44F32F-AF8F-484F-8061-DCBA0CD42DE0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32" name="image26.png">
          <a:extLst>
            <a:ext uri="{FF2B5EF4-FFF2-40B4-BE49-F238E27FC236}">
              <a16:creationId xmlns:a16="http://schemas.microsoft.com/office/drawing/2014/main" id="{D33B38D9-5F7C-4CAE-BCBC-4D7BB805E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219076</xdr:colOff>
      <xdr:row>14</xdr:row>
      <xdr:rowOff>19866</xdr:rowOff>
    </xdr:from>
    <xdr:to>
      <xdr:col>0</xdr:col>
      <xdr:colOff>1133476</xdr:colOff>
      <xdr:row>14</xdr:row>
      <xdr:rowOff>646884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AA9B43B-4EE5-4647-0CF0-34900B03D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9076" y="6268266"/>
          <a:ext cx="914400" cy="627018"/>
        </a:xfrm>
        <a:prstGeom prst="rect">
          <a:avLst/>
        </a:prstGeom>
      </xdr:spPr>
    </xdr:pic>
    <xdr:clientData/>
  </xdr:twoCellAnchor>
  <xdr:twoCellAnchor editAs="oneCell">
    <xdr:from>
      <xdr:col>0</xdr:col>
      <xdr:colOff>337457</xdr:colOff>
      <xdr:row>17</xdr:row>
      <xdr:rowOff>87086</xdr:rowOff>
    </xdr:from>
    <xdr:to>
      <xdr:col>0</xdr:col>
      <xdr:colOff>994774</xdr:colOff>
      <xdr:row>22</xdr:row>
      <xdr:rowOff>448078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1D25D82-2CC6-0D46-FF2B-693EDB40E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7457" y="7903029"/>
          <a:ext cx="657317" cy="2886478"/>
        </a:xfrm>
        <a:prstGeom prst="rect">
          <a:avLst/>
        </a:prstGeom>
      </xdr:spPr>
    </xdr:pic>
    <xdr:clientData/>
  </xdr:twoCellAnchor>
  <xdr:twoCellAnchor editAs="oneCell">
    <xdr:from>
      <xdr:col>0</xdr:col>
      <xdr:colOff>348343</xdr:colOff>
      <xdr:row>15</xdr:row>
      <xdr:rowOff>10886</xdr:rowOff>
    </xdr:from>
    <xdr:to>
      <xdr:col>0</xdr:col>
      <xdr:colOff>958028</xdr:colOff>
      <xdr:row>16</xdr:row>
      <xdr:rowOff>10982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B40F855-F532-482C-4A81-6D53A5845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8343" y="6912429"/>
          <a:ext cx="609685" cy="685896"/>
        </a:xfrm>
        <a:prstGeom prst="rect">
          <a:avLst/>
        </a:prstGeom>
      </xdr:spPr>
    </xdr:pic>
    <xdr:clientData/>
  </xdr:twoCellAnchor>
  <xdr:twoCellAnchor editAs="oneCell">
    <xdr:from>
      <xdr:col>0</xdr:col>
      <xdr:colOff>587829</xdr:colOff>
      <xdr:row>12</xdr:row>
      <xdr:rowOff>54429</xdr:rowOff>
    </xdr:from>
    <xdr:to>
      <xdr:col>0</xdr:col>
      <xdr:colOff>835514</xdr:colOff>
      <xdr:row>13</xdr:row>
      <xdr:rowOff>553961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1D7CBB5B-3AF1-046D-4E22-36679E150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87829" y="5116286"/>
          <a:ext cx="247685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9</xdr:row>
      <xdr:rowOff>43543</xdr:rowOff>
    </xdr:from>
    <xdr:to>
      <xdr:col>0</xdr:col>
      <xdr:colOff>923990</xdr:colOff>
      <xdr:row>11</xdr:row>
      <xdr:rowOff>412478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C19F49D-1A4A-1992-1E80-C91B8007F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7200" y="3722914"/>
          <a:ext cx="466790" cy="1305107"/>
        </a:xfrm>
        <a:prstGeom prst="rect">
          <a:avLst/>
        </a:prstGeom>
      </xdr:spPr>
    </xdr:pic>
    <xdr:clientData/>
  </xdr:twoCellAnchor>
  <xdr:twoCellAnchor editAs="oneCell">
    <xdr:from>
      <xdr:col>0</xdr:col>
      <xdr:colOff>468085</xdr:colOff>
      <xdr:row>5</xdr:row>
      <xdr:rowOff>97971</xdr:rowOff>
    </xdr:from>
    <xdr:to>
      <xdr:col>0</xdr:col>
      <xdr:colOff>868191</xdr:colOff>
      <xdr:row>8</xdr:row>
      <xdr:rowOff>336331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A8A9C8A-A107-E284-31AC-35824D2FC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68085" y="1883228"/>
          <a:ext cx="400106" cy="168616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87690</xdr:colOff>
      <xdr:row>9</xdr:row>
      <xdr:rowOff>303891</xdr:rowOff>
    </xdr:from>
    <xdr:to>
      <xdr:col>0</xdr:col>
      <xdr:colOff>1176262</xdr:colOff>
      <xdr:row>16</xdr:row>
      <xdr:rowOff>201059</xdr:rowOff>
    </xdr:to>
    <xdr:pic>
      <xdr:nvPicPr>
        <xdr:cNvPr id="24" name="Рисунок 23" descr="C:\Users\user\AppData\Local\Microsoft\Windows\Temporary Internet Files\Content.MSO\E85BC965.tmp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02" r="23041" b="6400"/>
        <a:stretch/>
      </xdr:blipFill>
      <xdr:spPr bwMode="auto">
        <a:xfrm>
          <a:off x="87690" y="4410224"/>
          <a:ext cx="1088572" cy="2119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394607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0565947" y="0"/>
          <a:ext cx="1705996" cy="9661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190501</xdr:colOff>
      <xdr:row>21</xdr:row>
      <xdr:rowOff>4084</xdr:rowOff>
    </xdr:from>
    <xdr:to>
      <xdr:col>0</xdr:col>
      <xdr:colOff>1133476</xdr:colOff>
      <xdr:row>23</xdr:row>
      <xdr:rowOff>292555</xdr:rowOff>
    </xdr:to>
    <xdr:pic>
      <xdr:nvPicPr>
        <xdr:cNvPr id="25" name="Рисунок 24" descr="C:\Users\user\AppData\Local\Microsoft\Windows\Temporary Internet Files\Content.MSO\6368EC80.tmp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5147584"/>
          <a:ext cx="94297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231323</xdr:colOff>
      <xdr:row>24</xdr:row>
      <xdr:rowOff>13606</xdr:rowOff>
    </xdr:from>
    <xdr:to>
      <xdr:col>0</xdr:col>
      <xdr:colOff>925288</xdr:colOff>
      <xdr:row>25</xdr:row>
      <xdr:rowOff>340178</xdr:rowOff>
    </xdr:to>
    <xdr:pic>
      <xdr:nvPicPr>
        <xdr:cNvPr id="26" name="Рисунок 25" descr="C:\Users\user\AppData\Local\Microsoft\Windows\Temporary Internet Files\Content.MSO\FD206937.tmp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3" y="6095999"/>
          <a:ext cx="693965" cy="693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204108</xdr:colOff>
      <xdr:row>26</xdr:row>
      <xdr:rowOff>108857</xdr:rowOff>
    </xdr:from>
    <xdr:to>
      <xdr:col>0</xdr:col>
      <xdr:colOff>1175658</xdr:colOff>
      <xdr:row>29</xdr:row>
      <xdr:rowOff>141515</xdr:rowOff>
    </xdr:to>
    <xdr:pic>
      <xdr:nvPicPr>
        <xdr:cNvPr id="27" name="Рисунок 26" descr="C:\Users\user\AppData\Local\Microsoft\Windows\Temporary Internet Files\Content.MSO\48FA25BA.tmp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6926036"/>
          <a:ext cx="971550" cy="97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299358</xdr:colOff>
      <xdr:row>45</xdr:row>
      <xdr:rowOff>68036</xdr:rowOff>
    </xdr:from>
    <xdr:to>
      <xdr:col>0</xdr:col>
      <xdr:colOff>1061358</xdr:colOff>
      <xdr:row>45</xdr:row>
      <xdr:rowOff>1156608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358" y="12749893"/>
          <a:ext cx="762000" cy="1088572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176895</xdr:colOff>
      <xdr:row>31</xdr:row>
      <xdr:rowOff>68035</xdr:rowOff>
    </xdr:from>
    <xdr:to>
      <xdr:col>0</xdr:col>
      <xdr:colOff>1147776</xdr:colOff>
      <xdr:row>34</xdr:row>
      <xdr:rowOff>204107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5" y="8368392"/>
          <a:ext cx="970881" cy="1074965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326573</xdr:colOff>
      <xdr:row>35</xdr:row>
      <xdr:rowOff>108859</xdr:rowOff>
    </xdr:from>
    <xdr:to>
      <xdr:col>0</xdr:col>
      <xdr:colOff>1061963</xdr:colOff>
      <xdr:row>38</xdr:row>
      <xdr:rowOff>204108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573" y="9661073"/>
          <a:ext cx="735390" cy="1034142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272143</xdr:colOff>
      <xdr:row>39</xdr:row>
      <xdr:rowOff>231322</xdr:rowOff>
    </xdr:from>
    <xdr:to>
      <xdr:col>0</xdr:col>
      <xdr:colOff>1112006</xdr:colOff>
      <xdr:row>44</xdr:row>
      <xdr:rowOff>40821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3" y="11035393"/>
          <a:ext cx="839863" cy="137432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5</xdr:row>
      <xdr:rowOff>52917</xdr:rowOff>
    </xdr:from>
    <xdr:to>
      <xdr:col>0</xdr:col>
      <xdr:colOff>1147798</xdr:colOff>
      <xdr:row>7</xdr:row>
      <xdr:rowOff>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83834"/>
          <a:ext cx="862048" cy="1576917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47</xdr:row>
      <xdr:rowOff>57150</xdr:rowOff>
    </xdr:from>
    <xdr:to>
      <xdr:col>0</xdr:col>
      <xdr:colOff>775340</xdr:colOff>
      <xdr:row>47</xdr:row>
      <xdr:rowOff>771525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BCA675D-EFDC-4D30-B69F-6A53FCC66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16992600"/>
          <a:ext cx="375290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48</xdr:row>
      <xdr:rowOff>76200</xdr:rowOff>
    </xdr:from>
    <xdr:to>
      <xdr:col>0</xdr:col>
      <xdr:colOff>992505</xdr:colOff>
      <xdr:row>48</xdr:row>
      <xdr:rowOff>813980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5B757136-FC8A-45A2-AA50-1C33B2EEF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2952750"/>
          <a:ext cx="735330" cy="73778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49</xdr:row>
      <xdr:rowOff>76200</xdr:rowOff>
    </xdr:from>
    <xdr:to>
      <xdr:col>0</xdr:col>
      <xdr:colOff>1007745</xdr:colOff>
      <xdr:row>49</xdr:row>
      <xdr:rowOff>805815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C15634F-A61C-4855-A0D2-97C3F9DAD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8649950"/>
          <a:ext cx="750570" cy="72961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50</xdr:row>
      <xdr:rowOff>47625</xdr:rowOff>
    </xdr:from>
    <xdr:to>
      <xdr:col>0</xdr:col>
      <xdr:colOff>872761</xdr:colOff>
      <xdr:row>50</xdr:row>
      <xdr:rowOff>802004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F41B4F7-15DE-439A-B6D7-C7479F863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440525"/>
          <a:ext cx="491761" cy="754379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51</xdr:row>
      <xdr:rowOff>28575</xdr:rowOff>
    </xdr:from>
    <xdr:to>
      <xdr:col>0</xdr:col>
      <xdr:colOff>809625</xdr:colOff>
      <xdr:row>51</xdr:row>
      <xdr:rowOff>766303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A2DBE42-1407-4B34-B8EB-F44F6520D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20240625"/>
          <a:ext cx="342900" cy="737728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52</xdr:row>
      <xdr:rowOff>9525</xdr:rowOff>
    </xdr:from>
    <xdr:to>
      <xdr:col>0</xdr:col>
      <xdr:colOff>1014938</xdr:colOff>
      <xdr:row>52</xdr:row>
      <xdr:rowOff>763904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132BC20-2939-472F-8CF3-24771D91B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040725"/>
          <a:ext cx="700613" cy="754379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53</xdr:row>
      <xdr:rowOff>28575</xdr:rowOff>
    </xdr:from>
    <xdr:to>
      <xdr:col>0</xdr:col>
      <xdr:colOff>1030604</xdr:colOff>
      <xdr:row>53</xdr:row>
      <xdr:rowOff>763845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F68DED2D-BE53-4EF9-82F9-6FC64FFEF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878925"/>
          <a:ext cx="716279" cy="735270"/>
        </a:xfrm>
        <a:prstGeom prst="rect">
          <a:avLst/>
        </a:prstGeom>
      </xdr:spPr>
    </xdr:pic>
    <xdr:clientData/>
  </xdr:twoCellAnchor>
  <xdr:twoCellAnchor editAs="oneCell">
    <xdr:from>
      <xdr:col>0</xdr:col>
      <xdr:colOff>497206</xdr:colOff>
      <xdr:row>53</xdr:row>
      <xdr:rowOff>815340</xdr:rowOff>
    </xdr:from>
    <xdr:to>
      <xdr:col>0</xdr:col>
      <xdr:colOff>922752</xdr:colOff>
      <xdr:row>54</xdr:row>
      <xdr:rowOff>722196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390D9E7A-E56A-424C-B249-17207975F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6" y="22665690"/>
          <a:ext cx="425546" cy="726006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55</xdr:row>
      <xdr:rowOff>0</xdr:rowOff>
    </xdr:from>
    <xdr:to>
      <xdr:col>0</xdr:col>
      <xdr:colOff>954404</xdr:colOff>
      <xdr:row>55</xdr:row>
      <xdr:rowOff>756164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B4C098E9-20E7-4C71-9CA2-952BED192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23488650"/>
          <a:ext cx="544829" cy="756164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56</xdr:row>
      <xdr:rowOff>28575</xdr:rowOff>
    </xdr:from>
    <xdr:to>
      <xdr:col>0</xdr:col>
      <xdr:colOff>996315</xdr:colOff>
      <xdr:row>56</xdr:row>
      <xdr:rowOff>774670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FB533155-0B3D-45E4-9438-0941C0E5D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24336375"/>
          <a:ext cx="624840" cy="746095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57</xdr:row>
      <xdr:rowOff>457200</xdr:rowOff>
    </xdr:from>
    <xdr:to>
      <xdr:col>0</xdr:col>
      <xdr:colOff>1029177</xdr:colOff>
      <xdr:row>58</xdr:row>
      <xdr:rowOff>384810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E8FEF7EB-1894-47F4-B6DB-8DA510114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25584150"/>
          <a:ext cx="676752" cy="74676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59</xdr:row>
      <xdr:rowOff>419100</xdr:rowOff>
    </xdr:from>
    <xdr:to>
      <xdr:col>0</xdr:col>
      <xdr:colOff>1026177</xdr:colOff>
      <xdr:row>60</xdr:row>
      <xdr:rowOff>485775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10694248-14C8-471F-95B6-E5581AF7C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3773150"/>
          <a:ext cx="702327" cy="8858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27214</xdr:colOff>
      <xdr:row>0</xdr:row>
      <xdr:rowOff>27214</xdr:rowOff>
    </xdr:from>
    <xdr:to>
      <xdr:col>11</xdr:col>
      <xdr:colOff>426923</xdr:colOff>
      <xdr:row>3</xdr:row>
      <xdr:rowOff>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10545535" y="27214"/>
          <a:ext cx="1705995" cy="966107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466725</xdr:colOff>
      <xdr:row>10</xdr:row>
      <xdr:rowOff>38100</xdr:rowOff>
    </xdr:from>
    <xdr:to>
      <xdr:col>0</xdr:col>
      <xdr:colOff>904936</xdr:colOff>
      <xdr:row>10</xdr:row>
      <xdr:rowOff>419153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AE304BEF-2735-14F0-858B-DEE4B1572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3971925"/>
          <a:ext cx="438211" cy="38105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6</xdr:row>
      <xdr:rowOff>285750</xdr:rowOff>
    </xdr:from>
    <xdr:to>
      <xdr:col>0</xdr:col>
      <xdr:colOff>1023774</xdr:colOff>
      <xdr:row>9</xdr:row>
      <xdr:rowOff>19050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8D23D3D-DBC1-15EA-0501-0DA7BEB2D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300" y="2962275"/>
          <a:ext cx="909474" cy="676275"/>
        </a:xfrm>
        <a:prstGeom prst="rect">
          <a:avLst/>
        </a:prstGeom>
      </xdr:spPr>
    </xdr:pic>
    <xdr:clientData/>
  </xdr:twoCellAnchor>
  <xdr:twoCellAnchor editAs="oneCell">
    <xdr:from>
      <xdr:col>0</xdr:col>
      <xdr:colOff>97972</xdr:colOff>
      <xdr:row>5</xdr:row>
      <xdr:rowOff>43543</xdr:rowOff>
    </xdr:from>
    <xdr:to>
      <xdr:col>0</xdr:col>
      <xdr:colOff>1231605</xdr:colOff>
      <xdr:row>5</xdr:row>
      <xdr:rowOff>862807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3F6EC05-677D-348A-39C1-33E9FD53A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972" y="1850572"/>
          <a:ext cx="1133633" cy="81926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335617</xdr:colOff>
      <xdr:row>111</xdr:row>
      <xdr:rowOff>257736</xdr:rowOff>
    </xdr:from>
    <xdr:ext cx="493620" cy="358589"/>
    <xdr:pic>
      <xdr:nvPicPr>
        <xdr:cNvPr id="66" name="image65.jp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5617" y="44599412"/>
          <a:ext cx="493620" cy="358589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112469</xdr:colOff>
      <xdr:row>229</xdr:row>
      <xdr:rowOff>49169</xdr:rowOff>
    </xdr:from>
    <xdr:to>
      <xdr:col>0</xdr:col>
      <xdr:colOff>1148998</xdr:colOff>
      <xdr:row>229</xdr:row>
      <xdr:rowOff>579957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68510">
          <a:off x="112469" y="94828522"/>
          <a:ext cx="1036529" cy="5307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117</xdr:row>
      <xdr:rowOff>403491</xdr:rowOff>
    </xdr:from>
    <xdr:to>
      <xdr:col>0</xdr:col>
      <xdr:colOff>1285210</xdr:colOff>
      <xdr:row>118</xdr:row>
      <xdr:rowOff>370416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7172491"/>
          <a:ext cx="1285210" cy="728925"/>
        </a:xfrm>
        <a:prstGeom prst="rect">
          <a:avLst/>
        </a:prstGeom>
      </xdr:spPr>
    </xdr:pic>
    <xdr:clientData/>
  </xdr:twoCellAnchor>
  <xdr:oneCellAnchor>
    <xdr:from>
      <xdr:col>0</xdr:col>
      <xdr:colOff>238125</xdr:colOff>
      <xdr:row>129</xdr:row>
      <xdr:rowOff>161925</xdr:rowOff>
    </xdr:from>
    <xdr:ext cx="790575" cy="32385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333375</xdr:colOff>
      <xdr:row>121</xdr:row>
      <xdr:rowOff>104775</xdr:rowOff>
    </xdr:from>
    <xdr:ext cx="638175" cy="666750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142875</xdr:colOff>
      <xdr:row>136</xdr:row>
      <xdr:rowOff>28575</xdr:rowOff>
    </xdr:from>
    <xdr:ext cx="1104900" cy="1019175"/>
    <xdr:pic>
      <xdr:nvPicPr>
        <xdr:cNvPr id="9" name="image8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123825</xdr:colOff>
      <xdr:row>141</xdr:row>
      <xdr:rowOff>266700</xdr:rowOff>
    </xdr:from>
    <xdr:ext cx="1057275" cy="828675"/>
    <xdr:pic>
      <xdr:nvPicPr>
        <xdr:cNvPr id="10" name="image9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161925</xdr:colOff>
      <xdr:row>157</xdr:row>
      <xdr:rowOff>209550</xdr:rowOff>
    </xdr:from>
    <xdr:ext cx="1009650" cy="771525"/>
    <xdr:pic>
      <xdr:nvPicPr>
        <xdr:cNvPr id="11" name="image10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95250</xdr:colOff>
      <xdr:row>148</xdr:row>
      <xdr:rowOff>152400</xdr:rowOff>
    </xdr:from>
    <xdr:ext cx="1104900" cy="847725"/>
    <xdr:pic>
      <xdr:nvPicPr>
        <xdr:cNvPr id="12" name="image11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247090</xdr:colOff>
      <xdr:row>124</xdr:row>
      <xdr:rowOff>63315</xdr:rowOff>
    </xdr:from>
    <xdr:ext cx="685800" cy="523875"/>
    <xdr:pic>
      <xdr:nvPicPr>
        <xdr:cNvPr id="13" name="image12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47090" y="50310491"/>
          <a:ext cx="685800" cy="5238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169334</xdr:colOff>
      <xdr:row>108</xdr:row>
      <xdr:rowOff>42333</xdr:rowOff>
    </xdr:from>
    <xdr:ext cx="1026583" cy="717550"/>
    <xdr:pic>
      <xdr:nvPicPr>
        <xdr:cNvPr id="14" name="image13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69334" y="51900666"/>
          <a:ext cx="1026583" cy="71755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133350</xdr:colOff>
      <xdr:row>132</xdr:row>
      <xdr:rowOff>209550</xdr:rowOff>
    </xdr:from>
    <xdr:ext cx="1104900" cy="790575"/>
    <xdr:pic>
      <xdr:nvPicPr>
        <xdr:cNvPr id="15" name="image14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113</xdr:row>
      <xdr:rowOff>200025</xdr:rowOff>
    </xdr:from>
    <xdr:ext cx="714375" cy="1200150"/>
    <xdr:pic>
      <xdr:nvPicPr>
        <xdr:cNvPr id="18" name="image17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53975</xdr:colOff>
      <xdr:row>327</xdr:row>
      <xdr:rowOff>314325</xdr:rowOff>
    </xdr:from>
    <xdr:ext cx="1200150" cy="622300"/>
    <xdr:pic>
      <xdr:nvPicPr>
        <xdr:cNvPr id="19" name="image18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3975" y="127346075"/>
          <a:ext cx="1200150" cy="6223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160245</xdr:colOff>
      <xdr:row>226</xdr:row>
      <xdr:rowOff>19051</xdr:rowOff>
    </xdr:from>
    <xdr:ext cx="982756" cy="922244"/>
    <xdr:pic>
      <xdr:nvPicPr>
        <xdr:cNvPr id="20" name="image19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60245" y="92949433"/>
          <a:ext cx="982756" cy="922244"/>
        </a:xfrm>
        <a:prstGeom prst="rect">
          <a:avLst/>
        </a:prstGeom>
        <a:noFill/>
      </xdr:spPr>
    </xdr:pic>
    <xdr:clientData/>
  </xdr:oneCellAnchor>
  <xdr:oneCellAnchor>
    <xdr:from>
      <xdr:col>0</xdr:col>
      <xdr:colOff>485775</xdr:colOff>
      <xdr:row>221</xdr:row>
      <xdr:rowOff>57150</xdr:rowOff>
    </xdr:from>
    <xdr:ext cx="257175" cy="1390650"/>
    <xdr:pic>
      <xdr:nvPicPr>
        <xdr:cNvPr id="22" name="image21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12114</xdr:colOff>
      <xdr:row>232</xdr:row>
      <xdr:rowOff>89556</xdr:rowOff>
    </xdr:from>
    <xdr:ext cx="1247775" cy="1044851"/>
    <xdr:pic>
      <xdr:nvPicPr>
        <xdr:cNvPr id="23" name="image22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114" y="109424650"/>
          <a:ext cx="1247775" cy="1044851"/>
        </a:xfrm>
        <a:prstGeom prst="rect">
          <a:avLst/>
        </a:prstGeom>
        <a:noFill/>
      </xdr:spPr>
    </xdr:pic>
    <xdr:clientData/>
  </xdr:oneCellAnchor>
  <xdr:oneCellAnchor>
    <xdr:from>
      <xdr:col>6</xdr:col>
      <xdr:colOff>400050</xdr:colOff>
      <xdr:row>323</xdr:row>
      <xdr:rowOff>447675</xdr:rowOff>
    </xdr:from>
    <xdr:ext cx="19050" cy="0"/>
    <xdr:pic>
      <xdr:nvPicPr>
        <xdr:cNvPr id="24" name="image23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324</xdr:row>
      <xdr:rowOff>447675</xdr:rowOff>
    </xdr:from>
    <xdr:ext cx="19050" cy="0"/>
    <xdr:pic>
      <xdr:nvPicPr>
        <xdr:cNvPr id="25" name="image24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325</xdr:row>
      <xdr:rowOff>447675</xdr:rowOff>
    </xdr:from>
    <xdr:ext cx="19050" cy="0"/>
    <xdr:pic>
      <xdr:nvPicPr>
        <xdr:cNvPr id="26" name="image25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327</xdr:row>
      <xdr:rowOff>447675</xdr:rowOff>
    </xdr:from>
    <xdr:ext cx="19050" cy="0"/>
    <xdr:pic>
      <xdr:nvPicPr>
        <xdr:cNvPr id="27" name="image26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328</xdr:row>
      <xdr:rowOff>447675</xdr:rowOff>
    </xdr:from>
    <xdr:ext cx="19050" cy="0"/>
    <xdr:pic>
      <xdr:nvPicPr>
        <xdr:cNvPr id="28" name="image27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210</xdr:row>
      <xdr:rowOff>47625</xdr:rowOff>
    </xdr:from>
    <xdr:ext cx="828675" cy="1057275"/>
    <xdr:pic>
      <xdr:nvPicPr>
        <xdr:cNvPr id="29" name="image28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342900</xdr:colOff>
      <xdr:row>237</xdr:row>
      <xdr:rowOff>152400</xdr:rowOff>
    </xdr:from>
    <xdr:ext cx="523875" cy="1990725"/>
    <xdr:pic>
      <xdr:nvPicPr>
        <xdr:cNvPr id="32" name="image31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85726</xdr:colOff>
      <xdr:row>173</xdr:row>
      <xdr:rowOff>21167</xdr:rowOff>
    </xdr:from>
    <xdr:ext cx="1036108" cy="635001"/>
    <xdr:pic>
      <xdr:nvPicPr>
        <xdr:cNvPr id="36" name="image35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5726" y="73723500"/>
          <a:ext cx="1036108" cy="635001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174</xdr:row>
      <xdr:rowOff>57151</xdr:rowOff>
    </xdr:from>
    <xdr:ext cx="812800" cy="927100"/>
    <xdr:pic>
      <xdr:nvPicPr>
        <xdr:cNvPr id="37" name="image36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71450" y="74468568"/>
          <a:ext cx="812800" cy="9271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457200</xdr:colOff>
      <xdr:row>202</xdr:row>
      <xdr:rowOff>28575</xdr:rowOff>
    </xdr:from>
    <xdr:ext cx="381000" cy="695325"/>
    <xdr:pic>
      <xdr:nvPicPr>
        <xdr:cNvPr id="38" name="image37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209550</xdr:colOff>
      <xdr:row>190</xdr:row>
      <xdr:rowOff>142875</xdr:rowOff>
    </xdr:from>
    <xdr:ext cx="790575" cy="1352550"/>
    <xdr:pic>
      <xdr:nvPicPr>
        <xdr:cNvPr id="40" name="image39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234</xdr:row>
      <xdr:rowOff>76200</xdr:rowOff>
    </xdr:from>
    <xdr:ext cx="847725" cy="485775"/>
    <xdr:pic>
      <xdr:nvPicPr>
        <xdr:cNvPr id="43" name="image42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85725</xdr:colOff>
      <xdr:row>176</xdr:row>
      <xdr:rowOff>47625</xdr:rowOff>
    </xdr:from>
    <xdr:ext cx="1143000" cy="628650"/>
    <xdr:pic>
      <xdr:nvPicPr>
        <xdr:cNvPr id="44" name="image43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114300</xdr:colOff>
      <xdr:row>151</xdr:row>
      <xdr:rowOff>180975</xdr:rowOff>
    </xdr:from>
    <xdr:ext cx="1038225" cy="762000"/>
    <xdr:pic>
      <xdr:nvPicPr>
        <xdr:cNvPr id="46" name="image45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154</xdr:row>
      <xdr:rowOff>219075</xdr:rowOff>
    </xdr:from>
    <xdr:ext cx="971550" cy="828675"/>
    <xdr:pic>
      <xdr:nvPicPr>
        <xdr:cNvPr id="47" name="image46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82</xdr:row>
      <xdr:rowOff>142875</xdr:rowOff>
    </xdr:from>
    <xdr:ext cx="981075" cy="533400"/>
    <xdr:pic>
      <xdr:nvPicPr>
        <xdr:cNvPr id="48" name="image47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87</xdr:row>
      <xdr:rowOff>28575</xdr:rowOff>
    </xdr:from>
    <xdr:ext cx="828675" cy="819150"/>
    <xdr:pic>
      <xdr:nvPicPr>
        <xdr:cNvPr id="49" name="image48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64994</xdr:colOff>
      <xdr:row>94</xdr:row>
      <xdr:rowOff>8965</xdr:rowOff>
    </xdr:from>
    <xdr:ext cx="1171575" cy="809625"/>
    <xdr:pic>
      <xdr:nvPicPr>
        <xdr:cNvPr id="50" name="image49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64994" y="40663906"/>
          <a:ext cx="1171575" cy="8096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230982</xdr:colOff>
      <xdr:row>166</xdr:row>
      <xdr:rowOff>35720</xdr:rowOff>
    </xdr:from>
    <xdr:ext cx="959644" cy="702468"/>
    <xdr:pic>
      <xdr:nvPicPr>
        <xdr:cNvPr id="51" name="image50.jp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230982" y="76164283"/>
          <a:ext cx="959644" cy="70246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154082</xdr:colOff>
      <xdr:row>167</xdr:row>
      <xdr:rowOff>35020</xdr:rowOff>
    </xdr:from>
    <xdr:ext cx="1059656" cy="690562"/>
    <xdr:pic>
      <xdr:nvPicPr>
        <xdr:cNvPr id="52" name="image51.jp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154082" y="66553138"/>
          <a:ext cx="1059656" cy="690562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157163</xdr:colOff>
      <xdr:row>168</xdr:row>
      <xdr:rowOff>11907</xdr:rowOff>
    </xdr:from>
    <xdr:ext cx="1033462" cy="702468"/>
    <xdr:pic>
      <xdr:nvPicPr>
        <xdr:cNvPr id="53" name="image52.jp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157163" y="77712095"/>
          <a:ext cx="1033462" cy="70246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159544</xdr:colOff>
      <xdr:row>169</xdr:row>
      <xdr:rowOff>11907</xdr:rowOff>
    </xdr:from>
    <xdr:ext cx="1114425" cy="762000"/>
    <xdr:pic>
      <xdr:nvPicPr>
        <xdr:cNvPr id="54" name="image53.jp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59544" y="78497907"/>
          <a:ext cx="1114425" cy="7620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449792</xdr:colOff>
      <xdr:row>265</xdr:row>
      <xdr:rowOff>92075</xdr:rowOff>
    </xdr:from>
    <xdr:ext cx="400050" cy="1685925"/>
    <xdr:pic>
      <xdr:nvPicPr>
        <xdr:cNvPr id="56" name="image55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449792" y="128256242"/>
          <a:ext cx="400050" cy="16859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371475</xdr:colOff>
      <xdr:row>242</xdr:row>
      <xdr:rowOff>217713</xdr:rowOff>
    </xdr:from>
    <xdr:ext cx="664370" cy="8933089"/>
    <xdr:pic>
      <xdr:nvPicPr>
        <xdr:cNvPr id="57" name="image56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7" cstate="print"/>
        <a:srcRect r="-192" b="25321"/>
        <a:stretch/>
      </xdr:blipFill>
      <xdr:spPr>
        <a:xfrm>
          <a:off x="371475" y="112490249"/>
          <a:ext cx="664370" cy="8933089"/>
        </a:xfrm>
        <a:prstGeom prst="rect">
          <a:avLst/>
        </a:prstGeom>
        <a:noFill/>
      </xdr:spPr>
    </xdr:pic>
    <xdr:clientData/>
  </xdr:oneCellAnchor>
  <xdr:oneCellAnchor>
    <xdr:from>
      <xdr:col>0</xdr:col>
      <xdr:colOff>203946</xdr:colOff>
      <xdr:row>162</xdr:row>
      <xdr:rowOff>95812</xdr:rowOff>
    </xdr:from>
    <xdr:ext cx="1018117" cy="744008"/>
    <xdr:pic>
      <xdr:nvPicPr>
        <xdr:cNvPr id="58" name="image57.jp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03946" y="63868488"/>
          <a:ext cx="1018117" cy="74400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186017</xdr:colOff>
      <xdr:row>164</xdr:row>
      <xdr:rowOff>44824</xdr:rowOff>
    </xdr:from>
    <xdr:ext cx="1066800" cy="981075"/>
    <xdr:pic>
      <xdr:nvPicPr>
        <xdr:cNvPr id="59" name="image58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rot="819255">
          <a:off x="186017" y="64770000"/>
          <a:ext cx="1066800" cy="9810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160</xdr:row>
      <xdr:rowOff>114300</xdr:rowOff>
    </xdr:from>
    <xdr:ext cx="981075" cy="714375"/>
    <xdr:pic>
      <xdr:nvPicPr>
        <xdr:cNvPr id="60" name="image59.pn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285750</xdr:colOff>
      <xdr:row>88</xdr:row>
      <xdr:rowOff>57150</xdr:rowOff>
    </xdr:from>
    <xdr:ext cx="790575" cy="809625"/>
    <xdr:pic>
      <xdr:nvPicPr>
        <xdr:cNvPr id="62" name="image61.jp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190500</xdr:colOff>
      <xdr:row>130</xdr:row>
      <xdr:rowOff>57150</xdr:rowOff>
    </xdr:from>
    <xdr:ext cx="981075" cy="685800"/>
    <xdr:pic>
      <xdr:nvPicPr>
        <xdr:cNvPr id="69" name="image68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243417</xdr:colOff>
      <xdr:row>322</xdr:row>
      <xdr:rowOff>70909</xdr:rowOff>
    </xdr:from>
    <xdr:ext cx="931333" cy="479425"/>
    <xdr:pic>
      <xdr:nvPicPr>
        <xdr:cNvPr id="77" name="image76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243417" y="116826242"/>
          <a:ext cx="931333" cy="4794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423335</xdr:colOff>
      <xdr:row>85</xdr:row>
      <xdr:rowOff>52916</xdr:rowOff>
    </xdr:from>
    <xdr:ext cx="571500" cy="868892"/>
    <xdr:pic>
      <xdr:nvPicPr>
        <xdr:cNvPr id="86" name="image85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423335" y="38332833"/>
          <a:ext cx="571500" cy="868892"/>
        </a:xfrm>
        <a:prstGeom prst="rect">
          <a:avLst/>
        </a:prstGeom>
        <a:noFill/>
      </xdr:spPr>
    </xdr:pic>
    <xdr:clientData/>
  </xdr:oneCellAnchor>
  <xdr:oneCellAnchor>
    <xdr:from>
      <xdr:col>0</xdr:col>
      <xdr:colOff>338666</xdr:colOff>
      <xdr:row>111</xdr:row>
      <xdr:rowOff>31750</xdr:rowOff>
    </xdr:from>
    <xdr:ext cx="571500" cy="613833"/>
    <xdr:pic>
      <xdr:nvPicPr>
        <xdr:cNvPr id="87" name="image86.jp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338666" y="53022500"/>
          <a:ext cx="571500" cy="613833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154782</xdr:colOff>
      <xdr:row>131</xdr:row>
      <xdr:rowOff>11906</xdr:rowOff>
    </xdr:from>
    <xdr:ext cx="1028700" cy="790575"/>
    <xdr:pic>
      <xdr:nvPicPr>
        <xdr:cNvPr id="88" name="image87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154782" y="62626875"/>
          <a:ext cx="1028700" cy="7905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112059</xdr:colOff>
      <xdr:row>140</xdr:row>
      <xdr:rowOff>0</xdr:rowOff>
    </xdr:from>
    <xdr:ext cx="1047750" cy="676275"/>
    <xdr:pic>
      <xdr:nvPicPr>
        <xdr:cNvPr id="89" name="image88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112059" y="56331971"/>
          <a:ext cx="1047750" cy="6762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0</xdr:colOff>
      <xdr:row>182</xdr:row>
      <xdr:rowOff>0</xdr:rowOff>
    </xdr:from>
    <xdr:ext cx="1285875" cy="685800"/>
    <xdr:pic>
      <xdr:nvPicPr>
        <xdr:cNvPr id="91" name="image90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66262</xdr:colOff>
      <xdr:row>230</xdr:row>
      <xdr:rowOff>33130</xdr:rowOff>
    </xdr:from>
    <xdr:ext cx="1060174" cy="588065"/>
    <xdr:pic>
      <xdr:nvPicPr>
        <xdr:cNvPr id="92" name="image91.jp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66262" y="89783478"/>
          <a:ext cx="1060174" cy="588065"/>
        </a:xfrm>
        <a:prstGeom prst="rect">
          <a:avLst/>
        </a:prstGeom>
        <a:noFill/>
      </xdr:spPr>
    </xdr:pic>
    <xdr:clientData/>
  </xdr:oneCellAnchor>
  <xdr:oneCellAnchor>
    <xdr:from>
      <xdr:col>0</xdr:col>
      <xdr:colOff>444500</xdr:colOff>
      <xdr:row>231</xdr:row>
      <xdr:rowOff>21167</xdr:rowOff>
    </xdr:from>
    <xdr:ext cx="508000" cy="1185334"/>
    <xdr:pic>
      <xdr:nvPicPr>
        <xdr:cNvPr id="93" name="image92.jp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444500" y="94202250"/>
          <a:ext cx="508000" cy="1185334"/>
        </a:xfrm>
        <a:prstGeom prst="rect">
          <a:avLst/>
        </a:prstGeom>
        <a:noFill/>
      </xdr:spPr>
    </xdr:pic>
    <xdr:clientData/>
  </xdr:oneCellAnchor>
  <xdr:oneCellAnchor>
    <xdr:from>
      <xdr:col>0</xdr:col>
      <xdr:colOff>359833</xdr:colOff>
      <xdr:row>275</xdr:row>
      <xdr:rowOff>10584</xdr:rowOff>
    </xdr:from>
    <xdr:ext cx="609600" cy="685800"/>
    <xdr:pic>
      <xdr:nvPicPr>
        <xdr:cNvPr id="94" name="image93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359833" y="110680501"/>
          <a:ext cx="609600" cy="6858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63500</xdr:colOff>
      <xdr:row>315</xdr:row>
      <xdr:rowOff>80698</xdr:rowOff>
    </xdr:from>
    <xdr:ext cx="1162844" cy="466989"/>
    <xdr:pic>
      <xdr:nvPicPr>
        <xdr:cNvPr id="95" name="image94.pn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63500" y="113809198"/>
          <a:ext cx="1162844" cy="466989"/>
        </a:xfrm>
        <a:prstGeom prst="rect">
          <a:avLst/>
        </a:prstGeom>
        <a:noFill/>
      </xdr:spPr>
    </xdr:pic>
    <xdr:clientData/>
  </xdr:oneCellAnchor>
  <xdr:oneCellAnchor>
    <xdr:from>
      <xdr:col>0</xdr:col>
      <xdr:colOff>47625</xdr:colOff>
      <xdr:row>320</xdr:row>
      <xdr:rowOff>59530</xdr:rowOff>
    </xdr:from>
    <xdr:ext cx="1226344" cy="797719"/>
    <xdr:pic>
      <xdr:nvPicPr>
        <xdr:cNvPr id="96" name="image95.jp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47625" y="116193093"/>
          <a:ext cx="1226344" cy="797719"/>
        </a:xfrm>
        <a:prstGeom prst="rect">
          <a:avLst/>
        </a:prstGeom>
        <a:noFill/>
      </xdr:spPr>
    </xdr:pic>
    <xdr:clientData/>
  </xdr:oneCellAnchor>
  <xdr:oneCellAnchor>
    <xdr:from>
      <xdr:col>0</xdr:col>
      <xdr:colOff>10582</xdr:colOff>
      <xdr:row>316</xdr:row>
      <xdr:rowOff>68791</xdr:rowOff>
    </xdr:from>
    <xdr:ext cx="1156229" cy="526521"/>
    <xdr:pic>
      <xdr:nvPicPr>
        <xdr:cNvPr id="97" name="image96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10582" y="114392604"/>
          <a:ext cx="1156229" cy="526521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355356</xdr:colOff>
      <xdr:row>126</xdr:row>
      <xdr:rowOff>118476</xdr:rowOff>
    </xdr:from>
    <xdr:to>
      <xdr:col>0</xdr:col>
      <xdr:colOff>934064</xdr:colOff>
      <xdr:row>128</xdr:row>
      <xdr:rowOff>190499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356" y="50425130"/>
          <a:ext cx="578708" cy="614216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309563</xdr:colOff>
      <xdr:row>318</xdr:row>
      <xdr:rowOff>33153</xdr:rowOff>
    </xdr:from>
    <xdr:to>
      <xdr:col>0</xdr:col>
      <xdr:colOff>980741</xdr:colOff>
      <xdr:row>318</xdr:row>
      <xdr:rowOff>511969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46157859"/>
          <a:ext cx="671178" cy="478816"/>
        </a:xfrm>
        <a:prstGeom prst="rect">
          <a:avLst/>
        </a:prstGeom>
      </xdr:spPr>
    </xdr:pic>
    <xdr:clientData/>
  </xdr:twoCellAnchor>
  <xdr:twoCellAnchor editAs="oneCell">
    <xdr:from>
      <xdr:col>0</xdr:col>
      <xdr:colOff>296257</xdr:colOff>
      <xdr:row>317</xdr:row>
      <xdr:rowOff>89647</xdr:rowOff>
    </xdr:from>
    <xdr:to>
      <xdr:col>0</xdr:col>
      <xdr:colOff>967441</xdr:colOff>
      <xdr:row>317</xdr:row>
      <xdr:rowOff>520425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57" y="146214353"/>
          <a:ext cx="671184" cy="430778"/>
        </a:xfrm>
        <a:prstGeom prst="rect">
          <a:avLst/>
        </a:prstGeom>
      </xdr:spPr>
    </xdr:pic>
    <xdr:clientData/>
  </xdr:twoCellAnchor>
  <xdr:twoCellAnchor editAs="oneCell">
    <xdr:from>
      <xdr:col>0</xdr:col>
      <xdr:colOff>402983</xdr:colOff>
      <xdr:row>208</xdr:row>
      <xdr:rowOff>52916</xdr:rowOff>
    </xdr:from>
    <xdr:to>
      <xdr:col>0</xdr:col>
      <xdr:colOff>776299</xdr:colOff>
      <xdr:row>209</xdr:row>
      <xdr:rowOff>380999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83" y="85703833"/>
          <a:ext cx="373316" cy="762000"/>
        </a:xfrm>
        <a:prstGeom prst="rect">
          <a:avLst/>
        </a:prstGeom>
      </xdr:spPr>
    </xdr:pic>
    <xdr:clientData/>
  </xdr:twoCellAnchor>
  <xdr:twoCellAnchor editAs="absolute">
    <xdr:from>
      <xdr:col>0</xdr:col>
      <xdr:colOff>66675</xdr:colOff>
      <xdr:row>48</xdr:row>
      <xdr:rowOff>5042</xdr:rowOff>
    </xdr:from>
    <xdr:to>
      <xdr:col>0</xdr:col>
      <xdr:colOff>1228725</xdr:colOff>
      <xdr:row>51</xdr:row>
      <xdr:rowOff>122144</xdr:rowOff>
    </xdr:to>
    <xdr:pic>
      <xdr:nvPicPr>
        <xdr:cNvPr id="5" name="image4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66675" y="24702807"/>
          <a:ext cx="1162050" cy="11144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222250</xdr:colOff>
      <xdr:row>6</xdr:row>
      <xdr:rowOff>52917</xdr:rowOff>
    </xdr:from>
    <xdr:to>
      <xdr:col>0</xdr:col>
      <xdr:colOff>1187450</xdr:colOff>
      <xdr:row>9</xdr:row>
      <xdr:rowOff>249331</xdr:rowOff>
    </xdr:to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222250" y="2159623"/>
          <a:ext cx="965200" cy="1137708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285750</xdr:colOff>
      <xdr:row>24</xdr:row>
      <xdr:rowOff>133350</xdr:rowOff>
    </xdr:from>
    <xdr:to>
      <xdr:col>0</xdr:col>
      <xdr:colOff>933450</xdr:colOff>
      <xdr:row>28</xdr:row>
      <xdr:rowOff>126066</xdr:rowOff>
    </xdr:to>
    <xdr:pic>
      <xdr:nvPicPr>
        <xdr:cNvPr id="17" name="image16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285750" y="16426703"/>
          <a:ext cx="647700" cy="12477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190500</xdr:colOff>
      <xdr:row>53</xdr:row>
      <xdr:rowOff>152400</xdr:rowOff>
    </xdr:from>
    <xdr:to>
      <xdr:col>0</xdr:col>
      <xdr:colOff>1143000</xdr:colOff>
      <xdr:row>57</xdr:row>
      <xdr:rowOff>68916</xdr:rowOff>
    </xdr:to>
    <xdr:pic>
      <xdr:nvPicPr>
        <xdr:cNvPr id="31" name="image30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190500" y="26912047"/>
          <a:ext cx="952500" cy="11715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304800</xdr:colOff>
      <xdr:row>29</xdr:row>
      <xdr:rowOff>95250</xdr:rowOff>
    </xdr:from>
    <xdr:to>
      <xdr:col>0</xdr:col>
      <xdr:colOff>1066800</xdr:colOff>
      <xdr:row>32</xdr:row>
      <xdr:rowOff>258855</xdr:rowOff>
    </xdr:to>
    <xdr:pic>
      <xdr:nvPicPr>
        <xdr:cNvPr id="33" name="image32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304800" y="17957426"/>
          <a:ext cx="762000" cy="11049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133350</xdr:colOff>
      <xdr:row>34</xdr:row>
      <xdr:rowOff>85725</xdr:rowOff>
    </xdr:from>
    <xdr:to>
      <xdr:col>0</xdr:col>
      <xdr:colOff>1257300</xdr:colOff>
      <xdr:row>36</xdr:row>
      <xdr:rowOff>153520</xdr:rowOff>
    </xdr:to>
    <xdr:pic>
      <xdr:nvPicPr>
        <xdr:cNvPr id="55" name="image54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133350" y="20144254"/>
          <a:ext cx="1123950" cy="6953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119935</xdr:colOff>
      <xdr:row>13</xdr:row>
      <xdr:rowOff>1277470</xdr:rowOff>
    </xdr:from>
    <xdr:to>
      <xdr:col>0</xdr:col>
      <xdr:colOff>1223714</xdr:colOff>
      <xdr:row>15</xdr:row>
      <xdr:rowOff>96370</xdr:rowOff>
    </xdr:to>
    <xdr:pic>
      <xdr:nvPicPr>
        <xdr:cNvPr id="61" name="image60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 rot="1131076">
          <a:off x="119935" y="7205382"/>
          <a:ext cx="1103779" cy="925606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38100</xdr:colOff>
      <xdr:row>44</xdr:row>
      <xdr:rowOff>95250</xdr:rowOff>
    </xdr:from>
    <xdr:to>
      <xdr:col>1</xdr:col>
      <xdr:colOff>0</xdr:colOff>
      <xdr:row>46</xdr:row>
      <xdr:rowOff>198344</xdr:rowOff>
    </xdr:to>
    <xdr:pic>
      <xdr:nvPicPr>
        <xdr:cNvPr id="63" name="image62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38100" y="23257809"/>
          <a:ext cx="1247775" cy="8763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41</xdr:row>
      <xdr:rowOff>76200</xdr:rowOff>
    </xdr:from>
    <xdr:to>
      <xdr:col>1</xdr:col>
      <xdr:colOff>6724</xdr:colOff>
      <xdr:row>43</xdr:row>
      <xdr:rowOff>327772</xdr:rowOff>
    </xdr:to>
    <xdr:pic>
      <xdr:nvPicPr>
        <xdr:cNvPr id="64" name="image63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0" y="22196612"/>
          <a:ext cx="1295400" cy="9239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28575</xdr:colOff>
      <xdr:row>37</xdr:row>
      <xdr:rowOff>104775</xdr:rowOff>
    </xdr:from>
    <xdr:to>
      <xdr:col>0</xdr:col>
      <xdr:colOff>1276350</xdr:colOff>
      <xdr:row>39</xdr:row>
      <xdr:rowOff>265020</xdr:rowOff>
    </xdr:to>
    <xdr:pic>
      <xdr:nvPicPr>
        <xdr:cNvPr id="65" name="image64.p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28575" y="21104599"/>
          <a:ext cx="1247775" cy="9334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19050</xdr:colOff>
      <xdr:row>17</xdr:row>
      <xdr:rowOff>815228</xdr:rowOff>
    </xdr:from>
    <xdr:to>
      <xdr:col>1</xdr:col>
      <xdr:colOff>25774</xdr:colOff>
      <xdr:row>19</xdr:row>
      <xdr:rowOff>114860</xdr:rowOff>
    </xdr:to>
    <xdr:pic>
      <xdr:nvPicPr>
        <xdr:cNvPr id="67" name="image66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19050" y="10620375"/>
          <a:ext cx="1295400" cy="10477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228600</xdr:colOff>
      <xdr:row>20</xdr:row>
      <xdr:rowOff>66675</xdr:rowOff>
    </xdr:from>
    <xdr:to>
      <xdr:col>0</xdr:col>
      <xdr:colOff>1085850</xdr:colOff>
      <xdr:row>20</xdr:row>
      <xdr:rowOff>866775</xdr:rowOff>
    </xdr:to>
    <xdr:pic>
      <xdr:nvPicPr>
        <xdr:cNvPr id="73" name="image72.png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228600" y="12527616"/>
          <a:ext cx="857250" cy="8001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228600</xdr:colOff>
      <xdr:row>21</xdr:row>
      <xdr:rowOff>57150</xdr:rowOff>
    </xdr:from>
    <xdr:to>
      <xdr:col>0</xdr:col>
      <xdr:colOff>981075</xdr:colOff>
      <xdr:row>21</xdr:row>
      <xdr:rowOff>800100</xdr:rowOff>
    </xdr:to>
    <xdr:pic>
      <xdr:nvPicPr>
        <xdr:cNvPr id="74" name="image73.pn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228600" y="13425768"/>
          <a:ext cx="752475" cy="7429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304800</xdr:colOff>
      <xdr:row>12</xdr:row>
      <xdr:rowOff>95250</xdr:rowOff>
    </xdr:from>
    <xdr:to>
      <xdr:col>0</xdr:col>
      <xdr:colOff>1085850</xdr:colOff>
      <xdr:row>12</xdr:row>
      <xdr:rowOff>1219200</xdr:rowOff>
    </xdr:to>
    <xdr:pic>
      <xdr:nvPicPr>
        <xdr:cNvPr id="75" name="image74.jp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304800" y="4779309"/>
          <a:ext cx="781050" cy="11239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23813</xdr:colOff>
      <xdr:row>33</xdr:row>
      <xdr:rowOff>42862</xdr:rowOff>
    </xdr:from>
    <xdr:to>
      <xdr:col>0</xdr:col>
      <xdr:colOff>1166813</xdr:colOff>
      <xdr:row>33</xdr:row>
      <xdr:rowOff>871537</xdr:rowOff>
    </xdr:to>
    <xdr:pic>
      <xdr:nvPicPr>
        <xdr:cNvPr id="76" name="image75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23813" y="19160097"/>
          <a:ext cx="1143000" cy="8286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15</xdr:row>
      <xdr:rowOff>0</xdr:rowOff>
    </xdr:from>
    <xdr:to>
      <xdr:col>0</xdr:col>
      <xdr:colOff>1152525</xdr:colOff>
      <xdr:row>16</xdr:row>
      <xdr:rowOff>561</xdr:rowOff>
    </xdr:to>
    <xdr:pic>
      <xdr:nvPicPr>
        <xdr:cNvPr id="80" name="image79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0" y="8034618"/>
          <a:ext cx="1152525" cy="8858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16</xdr:row>
      <xdr:rowOff>0</xdr:rowOff>
    </xdr:from>
    <xdr:to>
      <xdr:col>0</xdr:col>
      <xdr:colOff>1047750</xdr:colOff>
      <xdr:row>17</xdr:row>
      <xdr:rowOff>560</xdr:rowOff>
    </xdr:to>
    <xdr:pic>
      <xdr:nvPicPr>
        <xdr:cNvPr id="81" name="image80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0" y="8919882"/>
          <a:ext cx="1047750" cy="8858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17</xdr:row>
      <xdr:rowOff>0</xdr:rowOff>
    </xdr:from>
    <xdr:to>
      <xdr:col>0</xdr:col>
      <xdr:colOff>1181100</xdr:colOff>
      <xdr:row>18</xdr:row>
      <xdr:rowOff>3922</xdr:rowOff>
    </xdr:to>
    <xdr:pic>
      <xdr:nvPicPr>
        <xdr:cNvPr id="82" name="image81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0" y="9805147"/>
          <a:ext cx="1181100" cy="8667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19</xdr:row>
      <xdr:rowOff>0</xdr:rowOff>
    </xdr:from>
    <xdr:to>
      <xdr:col>0</xdr:col>
      <xdr:colOff>1238250</xdr:colOff>
      <xdr:row>20</xdr:row>
      <xdr:rowOff>0</xdr:rowOff>
    </xdr:to>
    <xdr:pic>
      <xdr:nvPicPr>
        <xdr:cNvPr id="83" name="image82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0" y="11553265"/>
          <a:ext cx="1238250" cy="9048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22</xdr:row>
      <xdr:rowOff>0</xdr:rowOff>
    </xdr:from>
    <xdr:to>
      <xdr:col>1</xdr:col>
      <xdr:colOff>0</xdr:colOff>
      <xdr:row>22</xdr:row>
      <xdr:rowOff>1000125</xdr:rowOff>
    </xdr:to>
    <xdr:pic>
      <xdr:nvPicPr>
        <xdr:cNvPr id="84" name="image83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0" y="14276294"/>
          <a:ext cx="1285875" cy="10001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23</xdr:row>
      <xdr:rowOff>0</xdr:rowOff>
    </xdr:from>
    <xdr:to>
      <xdr:col>0</xdr:col>
      <xdr:colOff>1114425</xdr:colOff>
      <xdr:row>24</xdr:row>
      <xdr:rowOff>0</xdr:rowOff>
    </xdr:to>
    <xdr:pic>
      <xdr:nvPicPr>
        <xdr:cNvPr id="85" name="image84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0" y="15307235"/>
          <a:ext cx="1114425" cy="9810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372045</xdr:colOff>
      <xdr:row>11</xdr:row>
      <xdr:rowOff>96234</xdr:rowOff>
    </xdr:from>
    <xdr:to>
      <xdr:col>0</xdr:col>
      <xdr:colOff>963084</xdr:colOff>
      <xdr:row>11</xdr:row>
      <xdr:rowOff>889431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045" y="3782969"/>
          <a:ext cx="591039" cy="793197"/>
        </a:xfrm>
        <a:prstGeom prst="rect">
          <a:avLst/>
        </a:prstGeom>
      </xdr:spPr>
    </xdr:pic>
    <xdr:clientData/>
  </xdr:twoCellAnchor>
  <xdr:twoCellAnchor editAs="absolute">
    <xdr:from>
      <xdr:col>0</xdr:col>
      <xdr:colOff>238125</xdr:colOff>
      <xdr:row>52</xdr:row>
      <xdr:rowOff>47625</xdr:rowOff>
    </xdr:from>
    <xdr:to>
      <xdr:col>0</xdr:col>
      <xdr:colOff>1047752</xdr:colOff>
      <xdr:row>52</xdr:row>
      <xdr:rowOff>679605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6034066"/>
          <a:ext cx="809627" cy="631980"/>
        </a:xfrm>
        <a:prstGeom prst="rect">
          <a:avLst/>
        </a:prstGeom>
      </xdr:spPr>
    </xdr:pic>
    <xdr:clientData/>
  </xdr:twoCellAnchor>
  <xdr:twoCellAnchor editAs="absolute">
    <xdr:from>
      <xdr:col>0</xdr:col>
      <xdr:colOff>212912</xdr:colOff>
      <xdr:row>13</xdr:row>
      <xdr:rowOff>110489</xdr:rowOff>
    </xdr:from>
    <xdr:to>
      <xdr:col>0</xdr:col>
      <xdr:colOff>988219</xdr:colOff>
      <xdr:row>13</xdr:row>
      <xdr:rowOff>1242906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912" y="6038401"/>
          <a:ext cx="775307" cy="1132417"/>
        </a:xfrm>
        <a:prstGeom prst="rect">
          <a:avLst/>
        </a:prstGeom>
      </xdr:spPr>
    </xdr:pic>
    <xdr:clientData/>
  </xdr:two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66271" cy="883817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12442032" y="0"/>
          <a:ext cx="1940718" cy="1571624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</xdr:colOff>
      <xdr:row>321</xdr:row>
      <xdr:rowOff>35720</xdr:rowOff>
    </xdr:from>
    <xdr:to>
      <xdr:col>0</xdr:col>
      <xdr:colOff>1202531</xdr:colOff>
      <xdr:row>321</xdr:row>
      <xdr:rowOff>952500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17193220"/>
          <a:ext cx="1202530" cy="916780"/>
        </a:xfrm>
        <a:prstGeom prst="rect">
          <a:avLst/>
        </a:prstGeom>
      </xdr:spPr>
    </xdr:pic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10632282" y="0"/>
          <a:ext cx="1797844" cy="9644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505167</xdr:colOff>
      <xdr:row>196</xdr:row>
      <xdr:rowOff>23813</xdr:rowOff>
    </xdr:from>
    <xdr:to>
      <xdr:col>0</xdr:col>
      <xdr:colOff>811436</xdr:colOff>
      <xdr:row>198</xdr:row>
      <xdr:rowOff>341882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167" y="92171384"/>
          <a:ext cx="306269" cy="1120889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333376</xdr:colOff>
      <xdr:row>206</xdr:row>
      <xdr:rowOff>35720</xdr:rowOff>
    </xdr:from>
    <xdr:to>
      <xdr:col>0</xdr:col>
      <xdr:colOff>934936</xdr:colOff>
      <xdr:row>207</xdr:row>
      <xdr:rowOff>357187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6" y="86987064"/>
          <a:ext cx="601560" cy="702467"/>
        </a:xfrm>
        <a:prstGeom prst="rect">
          <a:avLst/>
        </a:prstGeom>
      </xdr:spPr>
    </xdr:pic>
    <xdr:clientData/>
  </xdr:twoCellAnchor>
  <xdr:twoCellAnchor editAs="oneCell">
    <xdr:from>
      <xdr:col>0</xdr:col>
      <xdr:colOff>45242</xdr:colOff>
      <xdr:row>217</xdr:row>
      <xdr:rowOff>56871</xdr:rowOff>
    </xdr:from>
    <xdr:to>
      <xdr:col>0</xdr:col>
      <xdr:colOff>1238249</xdr:colOff>
      <xdr:row>220</xdr:row>
      <xdr:rowOff>348140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2" y="89098812"/>
          <a:ext cx="1193007" cy="1602357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330</xdr:row>
      <xdr:rowOff>152400</xdr:rowOff>
    </xdr:from>
    <xdr:to>
      <xdr:col>0</xdr:col>
      <xdr:colOff>1028700</xdr:colOff>
      <xdr:row>331</xdr:row>
      <xdr:rowOff>426788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53085800"/>
          <a:ext cx="714375" cy="6744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183</xdr:row>
      <xdr:rowOff>10583</xdr:rowOff>
    </xdr:from>
    <xdr:to>
      <xdr:col>0</xdr:col>
      <xdr:colOff>1270000</xdr:colOff>
      <xdr:row>184</xdr:row>
      <xdr:rowOff>0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5" b="7497"/>
        <a:stretch/>
      </xdr:blipFill>
      <xdr:spPr>
        <a:xfrm>
          <a:off x="0" y="80010000"/>
          <a:ext cx="1270000" cy="687918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254001</xdr:colOff>
      <xdr:row>184</xdr:row>
      <xdr:rowOff>42333</xdr:rowOff>
    </xdr:from>
    <xdr:to>
      <xdr:col>0</xdr:col>
      <xdr:colOff>941918</xdr:colOff>
      <xdr:row>185</xdr:row>
      <xdr:rowOff>21167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54001" y="80750833"/>
          <a:ext cx="687917" cy="68791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201</xdr:row>
      <xdr:rowOff>52917</xdr:rowOff>
    </xdr:from>
    <xdr:to>
      <xdr:col>0</xdr:col>
      <xdr:colOff>1254870</xdr:colOff>
      <xdr:row>201</xdr:row>
      <xdr:rowOff>677335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04" t="17138" b="16797"/>
        <a:stretch/>
      </xdr:blipFill>
      <xdr:spPr>
        <a:xfrm>
          <a:off x="74083" y="95366417"/>
          <a:ext cx="1180787" cy="624418"/>
        </a:xfrm>
        <a:prstGeom prst="rect">
          <a:avLst/>
        </a:prstGeom>
      </xdr:spPr>
    </xdr:pic>
    <xdr:clientData/>
  </xdr:twoCellAnchor>
  <xdr:twoCellAnchor editAs="oneCell">
    <xdr:from>
      <xdr:col>0</xdr:col>
      <xdr:colOff>64258</xdr:colOff>
      <xdr:row>68</xdr:row>
      <xdr:rowOff>154783</xdr:rowOff>
    </xdr:from>
    <xdr:to>
      <xdr:col>0</xdr:col>
      <xdr:colOff>1261361</xdr:colOff>
      <xdr:row>70</xdr:row>
      <xdr:rowOff>400050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58" y="29167933"/>
          <a:ext cx="1197103" cy="119776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73</xdr:row>
      <xdr:rowOff>83145</xdr:rowOff>
    </xdr:from>
    <xdr:to>
      <xdr:col>0</xdr:col>
      <xdr:colOff>1219200</xdr:colOff>
      <xdr:row>73</xdr:row>
      <xdr:rowOff>1107281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1001295"/>
          <a:ext cx="1171574" cy="10241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119</xdr:row>
      <xdr:rowOff>95251</xdr:rowOff>
    </xdr:from>
    <xdr:to>
      <xdr:col>0</xdr:col>
      <xdr:colOff>1282457</xdr:colOff>
      <xdr:row>119</xdr:row>
      <xdr:rowOff>881062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459314"/>
          <a:ext cx="1282457" cy="785811"/>
        </a:xfrm>
        <a:prstGeom prst="rect">
          <a:avLst/>
        </a:prstGeom>
      </xdr:spPr>
    </xdr:pic>
    <xdr:clientData/>
  </xdr:twoCellAnchor>
  <xdr:twoCellAnchor editAs="oneCell">
    <xdr:from>
      <xdr:col>0</xdr:col>
      <xdr:colOff>226219</xdr:colOff>
      <xdr:row>236</xdr:row>
      <xdr:rowOff>47624</xdr:rowOff>
    </xdr:from>
    <xdr:to>
      <xdr:col>0</xdr:col>
      <xdr:colOff>1089593</xdr:colOff>
      <xdr:row>236</xdr:row>
      <xdr:rowOff>690561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19" y="109132687"/>
          <a:ext cx="863374" cy="642937"/>
        </a:xfrm>
        <a:prstGeom prst="rect">
          <a:avLst/>
        </a:prstGeom>
      </xdr:spPr>
    </xdr:pic>
    <xdr:clientData/>
  </xdr:twoCellAnchor>
  <xdr:oneCellAnchor>
    <xdr:from>
      <xdr:col>0</xdr:col>
      <xdr:colOff>340179</xdr:colOff>
      <xdr:row>258</xdr:row>
      <xdr:rowOff>68036</xdr:rowOff>
    </xdr:from>
    <xdr:ext cx="664370" cy="2884714"/>
    <xdr:pic>
      <xdr:nvPicPr>
        <xdr:cNvPr id="133" name="image56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7" cstate="print"/>
        <a:srcRect r="-192" b="25321"/>
        <a:stretch/>
      </xdr:blipFill>
      <xdr:spPr>
        <a:xfrm>
          <a:off x="340179" y="121947215"/>
          <a:ext cx="664370" cy="2884714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51707</xdr:colOff>
      <xdr:row>284</xdr:row>
      <xdr:rowOff>155121</xdr:rowOff>
    </xdr:from>
    <xdr:to>
      <xdr:col>0</xdr:col>
      <xdr:colOff>1208314</xdr:colOff>
      <xdr:row>295</xdr:row>
      <xdr:rowOff>487135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07" y="127047171"/>
          <a:ext cx="1156607" cy="7875814"/>
        </a:xfrm>
        <a:prstGeom prst="rect">
          <a:avLst/>
        </a:prstGeom>
      </xdr:spPr>
    </xdr:pic>
    <xdr:clientData/>
  </xdr:twoCellAnchor>
  <xdr:twoCellAnchor editAs="oneCell">
    <xdr:from>
      <xdr:col>0</xdr:col>
      <xdr:colOff>364672</xdr:colOff>
      <xdr:row>281</xdr:row>
      <xdr:rowOff>337458</xdr:rowOff>
    </xdr:from>
    <xdr:to>
      <xdr:col>0</xdr:col>
      <xdr:colOff>800100</xdr:colOff>
      <xdr:row>284</xdr:row>
      <xdr:rowOff>168730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57" r="39854"/>
        <a:stretch/>
      </xdr:blipFill>
      <xdr:spPr>
        <a:xfrm>
          <a:off x="364672" y="125172108"/>
          <a:ext cx="435428" cy="188867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319</xdr:row>
      <xdr:rowOff>54428</xdr:rowOff>
    </xdr:from>
    <xdr:to>
      <xdr:col>0</xdr:col>
      <xdr:colOff>1061356</xdr:colOff>
      <xdr:row>319</xdr:row>
      <xdr:rowOff>830035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144358178"/>
          <a:ext cx="775607" cy="775607"/>
        </a:xfrm>
        <a:prstGeom prst="rect">
          <a:avLst/>
        </a:prstGeom>
      </xdr:spPr>
    </xdr:pic>
    <xdr:clientData/>
  </xdr:twoCellAnchor>
  <xdr:twoCellAnchor editAs="oneCell">
    <xdr:from>
      <xdr:col>0</xdr:col>
      <xdr:colOff>462642</xdr:colOff>
      <xdr:row>86</xdr:row>
      <xdr:rowOff>54429</xdr:rowOff>
    </xdr:from>
    <xdr:to>
      <xdr:col>0</xdr:col>
      <xdr:colOff>952499</xdr:colOff>
      <xdr:row>86</xdr:row>
      <xdr:rowOff>862062</xdr:rowOff>
    </xdr:to>
    <xdr:pic>
      <xdr:nvPicPr>
        <xdr:cNvPr id="129" name="Рисунок 128" descr="C:\Users\user\AppData\Local\Microsoft\Windows\Temporary Internet Files\Content.MSO\68321D8A.tmp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" y="42318215"/>
          <a:ext cx="489857" cy="8076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147278</xdr:colOff>
      <xdr:row>180</xdr:row>
      <xdr:rowOff>54428</xdr:rowOff>
    </xdr:from>
    <xdr:to>
      <xdr:col>0</xdr:col>
      <xdr:colOff>1166667</xdr:colOff>
      <xdr:row>180</xdr:row>
      <xdr:rowOff>1006928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278" y="75526046"/>
          <a:ext cx="1019389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312963</xdr:colOff>
      <xdr:row>104</xdr:row>
      <xdr:rowOff>40823</xdr:rowOff>
    </xdr:from>
    <xdr:to>
      <xdr:col>0</xdr:col>
      <xdr:colOff>958622</xdr:colOff>
      <xdr:row>106</xdr:row>
      <xdr:rowOff>369793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47" r="9016"/>
        <a:stretch/>
      </xdr:blipFill>
      <xdr:spPr>
        <a:xfrm>
          <a:off x="312963" y="50931537"/>
          <a:ext cx="645659" cy="106135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333</xdr:row>
      <xdr:rowOff>11907</xdr:rowOff>
    </xdr:from>
    <xdr:to>
      <xdr:col>0</xdr:col>
      <xdr:colOff>1000125</xdr:colOff>
      <xdr:row>333</xdr:row>
      <xdr:rowOff>674181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54328813"/>
          <a:ext cx="809625" cy="66227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334</xdr:row>
      <xdr:rowOff>11907</xdr:rowOff>
    </xdr:from>
    <xdr:to>
      <xdr:col>0</xdr:col>
      <xdr:colOff>1003714</xdr:colOff>
      <xdr:row>334</xdr:row>
      <xdr:rowOff>709085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" y="163026990"/>
          <a:ext cx="993131" cy="69717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335</xdr:row>
      <xdr:rowOff>47625</xdr:rowOff>
    </xdr:from>
    <xdr:to>
      <xdr:col>0</xdr:col>
      <xdr:colOff>1111250</xdr:colOff>
      <xdr:row>335</xdr:row>
      <xdr:rowOff>819002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6311792"/>
          <a:ext cx="1111250" cy="77137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336</xdr:row>
      <xdr:rowOff>42334</xdr:rowOff>
    </xdr:from>
    <xdr:to>
      <xdr:col>0</xdr:col>
      <xdr:colOff>941916</xdr:colOff>
      <xdr:row>336</xdr:row>
      <xdr:rowOff>828833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67142584"/>
          <a:ext cx="941915" cy="786499"/>
        </a:xfrm>
        <a:prstGeom prst="rect">
          <a:avLst/>
        </a:prstGeom>
      </xdr:spPr>
    </xdr:pic>
    <xdr:clientData/>
  </xdr:twoCellAnchor>
  <xdr:twoCellAnchor editAs="oneCell">
    <xdr:from>
      <xdr:col>0</xdr:col>
      <xdr:colOff>45468</xdr:colOff>
      <xdr:row>337</xdr:row>
      <xdr:rowOff>10094</xdr:rowOff>
    </xdr:from>
    <xdr:to>
      <xdr:col>0</xdr:col>
      <xdr:colOff>1117454</xdr:colOff>
      <xdr:row>337</xdr:row>
      <xdr:rowOff>804334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68" y="167946427"/>
          <a:ext cx="1071986" cy="794240"/>
        </a:xfrm>
        <a:prstGeom prst="rect">
          <a:avLst/>
        </a:prstGeom>
      </xdr:spPr>
    </xdr:pic>
    <xdr:clientData/>
  </xdr:twoCellAnchor>
  <xdr:twoCellAnchor editAs="oneCell">
    <xdr:from>
      <xdr:col>0</xdr:col>
      <xdr:colOff>35720</xdr:colOff>
      <xdr:row>323</xdr:row>
      <xdr:rowOff>83343</xdr:rowOff>
    </xdr:from>
    <xdr:to>
      <xdr:col>0</xdr:col>
      <xdr:colOff>1210379</xdr:colOff>
      <xdr:row>325</xdr:row>
      <xdr:rowOff>231510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20" y="157174406"/>
          <a:ext cx="1174659" cy="767292"/>
        </a:xfrm>
        <a:prstGeom prst="rect">
          <a:avLst/>
        </a:prstGeom>
      </xdr:spPr>
    </xdr:pic>
    <xdr:clientData/>
  </xdr:twoCellAnchor>
  <xdr:twoCellAnchor editAs="oneCell">
    <xdr:from>
      <xdr:col>0</xdr:col>
      <xdr:colOff>338666</xdr:colOff>
      <xdr:row>307</xdr:row>
      <xdr:rowOff>31750</xdr:rowOff>
    </xdr:from>
    <xdr:to>
      <xdr:col>0</xdr:col>
      <xdr:colOff>825499</xdr:colOff>
      <xdr:row>307</xdr:row>
      <xdr:rowOff>518583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666" y="141583833"/>
          <a:ext cx="486833" cy="486833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308</xdr:row>
      <xdr:rowOff>116417</xdr:rowOff>
    </xdr:from>
    <xdr:to>
      <xdr:col>0</xdr:col>
      <xdr:colOff>1186509</xdr:colOff>
      <xdr:row>310</xdr:row>
      <xdr:rowOff>137585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" y="148420667"/>
          <a:ext cx="1175926" cy="825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311</xdr:row>
      <xdr:rowOff>63501</xdr:rowOff>
    </xdr:from>
    <xdr:to>
      <xdr:col>0</xdr:col>
      <xdr:colOff>1164167</xdr:colOff>
      <xdr:row>313</xdr:row>
      <xdr:rowOff>44663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886584"/>
          <a:ext cx="1164167" cy="933662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317501</xdr:colOff>
      <xdr:row>314</xdr:row>
      <xdr:rowOff>74082</xdr:rowOff>
    </xdr:from>
    <xdr:to>
      <xdr:col>0</xdr:col>
      <xdr:colOff>878417</xdr:colOff>
      <xdr:row>314</xdr:row>
      <xdr:rowOff>391583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417" t="16666" b="20833"/>
        <a:stretch/>
      </xdr:blipFill>
      <xdr:spPr>
        <a:xfrm>
          <a:off x="317501" y="143996832"/>
          <a:ext cx="560916" cy="317501"/>
        </a:xfrm>
        <a:prstGeom prst="rect">
          <a:avLst/>
        </a:prstGeom>
      </xdr:spPr>
    </xdr:pic>
    <xdr:clientData/>
  </xdr:twoCellAnchor>
  <xdr:twoCellAnchor editAs="oneCell">
    <xdr:from>
      <xdr:col>0</xdr:col>
      <xdr:colOff>1701</xdr:colOff>
      <xdr:row>302</xdr:row>
      <xdr:rowOff>49325</xdr:rowOff>
    </xdr:from>
    <xdr:to>
      <xdr:col>0</xdr:col>
      <xdr:colOff>1275002</xdr:colOff>
      <xdr:row>304</xdr:row>
      <xdr:rowOff>562993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" y="137923700"/>
          <a:ext cx="1273301" cy="189479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257175</xdr:rowOff>
    </xdr:from>
    <xdr:to>
      <xdr:col>1</xdr:col>
      <xdr:colOff>1033</xdr:colOff>
      <xdr:row>92</xdr:row>
      <xdr:rowOff>189140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310300"/>
          <a:ext cx="1286908" cy="998765"/>
        </a:xfrm>
        <a:prstGeom prst="rect">
          <a:avLst/>
        </a:prstGeom>
      </xdr:spPr>
    </xdr:pic>
    <xdr:clientData/>
  </xdr:twoCellAnchor>
  <xdr:twoCellAnchor editAs="oneCell">
    <xdr:from>
      <xdr:col>0</xdr:col>
      <xdr:colOff>234523</xdr:colOff>
      <xdr:row>101</xdr:row>
      <xdr:rowOff>28158</xdr:rowOff>
    </xdr:from>
    <xdr:to>
      <xdr:col>0</xdr:col>
      <xdr:colOff>1066419</xdr:colOff>
      <xdr:row>102</xdr:row>
      <xdr:rowOff>313766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23" y="41770070"/>
          <a:ext cx="831896" cy="63299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127002</xdr:colOff>
      <xdr:row>354</xdr:row>
      <xdr:rowOff>15875</xdr:rowOff>
    </xdr:from>
    <xdr:to>
      <xdr:col>0</xdr:col>
      <xdr:colOff>1282827</xdr:colOff>
      <xdr:row>354</xdr:row>
      <xdr:rowOff>751417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2" y="178715458"/>
          <a:ext cx="1155825" cy="735542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309563</xdr:colOff>
      <xdr:row>355</xdr:row>
      <xdr:rowOff>28941</xdr:rowOff>
    </xdr:from>
    <xdr:to>
      <xdr:col>0</xdr:col>
      <xdr:colOff>1281894</xdr:colOff>
      <xdr:row>355</xdr:row>
      <xdr:rowOff>751418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79490524"/>
          <a:ext cx="972331" cy="72247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356</xdr:row>
      <xdr:rowOff>162717</xdr:rowOff>
    </xdr:from>
    <xdr:to>
      <xdr:col>1</xdr:col>
      <xdr:colOff>1</xdr:colOff>
      <xdr:row>357</xdr:row>
      <xdr:rowOff>25029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65" t="15877" b="17085"/>
        <a:stretch/>
      </xdr:blipFill>
      <xdr:spPr>
        <a:xfrm>
          <a:off x="95250" y="180386300"/>
          <a:ext cx="1195918" cy="671937"/>
        </a:xfrm>
        <a:prstGeom prst="rect">
          <a:avLst/>
        </a:prstGeom>
      </xdr:spPr>
    </xdr:pic>
    <xdr:clientData/>
  </xdr:twoCellAnchor>
  <xdr:twoCellAnchor editAs="oneCell">
    <xdr:from>
      <xdr:col>0</xdr:col>
      <xdr:colOff>140229</xdr:colOff>
      <xdr:row>357</xdr:row>
      <xdr:rowOff>34397</xdr:rowOff>
    </xdr:from>
    <xdr:to>
      <xdr:col>0</xdr:col>
      <xdr:colOff>1281641</xdr:colOff>
      <xdr:row>358</xdr:row>
      <xdr:rowOff>2234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29" y="181115230"/>
          <a:ext cx="1150937" cy="777462"/>
        </a:xfrm>
        <a:prstGeom prst="rect">
          <a:avLst/>
        </a:prstGeom>
      </xdr:spPr>
    </xdr:pic>
    <xdr:clientData/>
  </xdr:twoCellAnchor>
  <xdr:twoCellAnchor editAs="oneCell">
    <xdr:from>
      <xdr:col>0</xdr:col>
      <xdr:colOff>42335</xdr:colOff>
      <xdr:row>186</xdr:row>
      <xdr:rowOff>603252</xdr:rowOff>
    </xdr:from>
    <xdr:to>
      <xdr:col>0</xdr:col>
      <xdr:colOff>1283228</xdr:colOff>
      <xdr:row>188</xdr:row>
      <xdr:rowOff>148168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68" t="6383" b="27234"/>
        <a:stretch/>
      </xdr:blipFill>
      <xdr:spPr>
        <a:xfrm>
          <a:off x="42335" y="89905419"/>
          <a:ext cx="1240893" cy="963082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326</xdr:row>
      <xdr:rowOff>447675</xdr:rowOff>
    </xdr:from>
    <xdr:ext cx="19050" cy="0"/>
    <xdr:pic>
      <xdr:nvPicPr>
        <xdr:cNvPr id="145" name="image26.png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004300" y="160499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31752</xdr:colOff>
      <xdr:row>338</xdr:row>
      <xdr:rowOff>139700</xdr:rowOff>
    </xdr:from>
    <xdr:to>
      <xdr:col>0</xdr:col>
      <xdr:colOff>1276530</xdr:colOff>
      <xdr:row>341</xdr:row>
      <xdr:rowOff>539748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51"/>
        <a:stretch/>
      </xdr:blipFill>
      <xdr:spPr>
        <a:xfrm>
          <a:off x="31752" y="168912117"/>
          <a:ext cx="1244778" cy="290829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313</xdr:row>
      <xdr:rowOff>226755</xdr:rowOff>
    </xdr:from>
    <xdr:to>
      <xdr:col>0</xdr:col>
      <xdr:colOff>1248717</xdr:colOff>
      <xdr:row>313</xdr:row>
      <xdr:rowOff>359835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089" b="46180"/>
        <a:stretch/>
      </xdr:blipFill>
      <xdr:spPr>
        <a:xfrm rot="10800000" flipV="1">
          <a:off x="1" y="152002338"/>
          <a:ext cx="1248716" cy="133080"/>
        </a:xfrm>
        <a:prstGeom prst="rect">
          <a:avLst/>
        </a:prstGeom>
      </xdr:spPr>
    </xdr:pic>
    <xdr:clientData/>
  </xdr:twoCellAnchor>
  <xdr:twoCellAnchor editAs="oneCell">
    <xdr:from>
      <xdr:col>0</xdr:col>
      <xdr:colOff>433917</xdr:colOff>
      <xdr:row>269</xdr:row>
      <xdr:rowOff>31750</xdr:rowOff>
    </xdr:from>
    <xdr:to>
      <xdr:col>0</xdr:col>
      <xdr:colOff>909057</xdr:colOff>
      <xdr:row>271</xdr:row>
      <xdr:rowOff>381000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11" t="6309" r="21893" b="14827"/>
        <a:stretch/>
      </xdr:blipFill>
      <xdr:spPr>
        <a:xfrm>
          <a:off x="433917" y="130100917"/>
          <a:ext cx="475140" cy="130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582085</xdr:colOff>
      <xdr:row>272</xdr:row>
      <xdr:rowOff>55695</xdr:rowOff>
    </xdr:from>
    <xdr:to>
      <xdr:col>0</xdr:col>
      <xdr:colOff>832771</xdr:colOff>
      <xdr:row>273</xdr:row>
      <xdr:rowOff>560916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05" t="2963" r="31190"/>
        <a:stretch/>
      </xdr:blipFill>
      <xdr:spPr>
        <a:xfrm>
          <a:off x="582085" y="131458362"/>
          <a:ext cx="250686" cy="1076721"/>
        </a:xfrm>
        <a:prstGeom prst="rect">
          <a:avLst/>
        </a:prstGeom>
      </xdr:spPr>
    </xdr:pic>
    <xdr:clientData/>
  </xdr:twoCellAnchor>
  <xdr:twoCellAnchor editAs="oneCell">
    <xdr:from>
      <xdr:col>0</xdr:col>
      <xdr:colOff>359212</xdr:colOff>
      <xdr:row>179</xdr:row>
      <xdr:rowOff>74086</xdr:rowOff>
    </xdr:from>
    <xdr:to>
      <xdr:col>0</xdr:col>
      <xdr:colOff>1023163</xdr:colOff>
      <xdr:row>179</xdr:row>
      <xdr:rowOff>719667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9" t="5755" r="6835" b="5755"/>
        <a:stretch/>
      </xdr:blipFill>
      <xdr:spPr>
        <a:xfrm>
          <a:off x="359212" y="73057998"/>
          <a:ext cx="663951" cy="645581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74</xdr:row>
      <xdr:rowOff>171451</xdr:rowOff>
    </xdr:from>
    <xdr:to>
      <xdr:col>0</xdr:col>
      <xdr:colOff>1159491</xdr:colOff>
      <xdr:row>77</xdr:row>
      <xdr:rowOff>428625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32289751"/>
          <a:ext cx="1064240" cy="168592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185</xdr:row>
      <xdr:rowOff>67270</xdr:rowOff>
    </xdr:from>
    <xdr:to>
      <xdr:col>0</xdr:col>
      <xdr:colOff>1238251</xdr:colOff>
      <xdr:row>185</xdr:row>
      <xdr:rowOff>662270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79953445"/>
          <a:ext cx="1200150" cy="59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81507</xdr:colOff>
      <xdr:row>170</xdr:row>
      <xdr:rowOff>115873</xdr:rowOff>
    </xdr:from>
    <xdr:to>
      <xdr:col>0</xdr:col>
      <xdr:colOff>1202043</xdr:colOff>
      <xdr:row>171</xdr:row>
      <xdr:rowOff>484161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EA7D7F27-695D-BE95-87BA-1373A0C48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21449">
          <a:off x="81507" y="68987226"/>
          <a:ext cx="1120536" cy="962200"/>
        </a:xfrm>
        <a:prstGeom prst="rect">
          <a:avLst/>
        </a:prstGeom>
      </xdr:spPr>
    </xdr:pic>
    <xdr:clientData/>
  </xdr:twoCellAnchor>
  <xdr:twoCellAnchor editAs="oneCell">
    <xdr:from>
      <xdr:col>0</xdr:col>
      <xdr:colOff>324970</xdr:colOff>
      <xdr:row>274</xdr:row>
      <xdr:rowOff>112059</xdr:rowOff>
    </xdr:from>
    <xdr:to>
      <xdr:col>0</xdr:col>
      <xdr:colOff>991720</xdr:colOff>
      <xdr:row>274</xdr:row>
      <xdr:rowOff>569259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50B08484-4588-2986-2EFD-EA8725A6B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970" y="119589177"/>
          <a:ext cx="66675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710141</xdr:colOff>
      <xdr:row>0</xdr:row>
      <xdr:rowOff>27214</xdr:rowOff>
    </xdr:from>
    <xdr:to>
      <xdr:col>11</xdr:col>
      <xdr:colOff>0</xdr:colOff>
      <xdr:row>3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0690224" y="27214"/>
          <a:ext cx="1681693" cy="967619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95249</xdr:colOff>
      <xdr:row>0</xdr:row>
      <xdr:rowOff>137583</xdr:rowOff>
    </xdr:from>
    <xdr:to>
      <xdr:col>0</xdr:col>
      <xdr:colOff>1070675</xdr:colOff>
      <xdr:row>2</xdr:row>
      <xdr:rowOff>355298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" y="137583"/>
          <a:ext cx="975426" cy="789215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359835</xdr:colOff>
      <xdr:row>5</xdr:row>
      <xdr:rowOff>10583</xdr:rowOff>
    </xdr:from>
    <xdr:to>
      <xdr:col>0</xdr:col>
      <xdr:colOff>880031</xdr:colOff>
      <xdr:row>5</xdr:row>
      <xdr:rowOff>656166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26"/>
        <a:stretch/>
      </xdr:blipFill>
      <xdr:spPr>
        <a:xfrm>
          <a:off x="359835" y="1820333"/>
          <a:ext cx="520196" cy="6455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6</xdr:row>
      <xdr:rowOff>42334</xdr:rowOff>
    </xdr:from>
    <xdr:to>
      <xdr:col>0</xdr:col>
      <xdr:colOff>928116</xdr:colOff>
      <xdr:row>6</xdr:row>
      <xdr:rowOff>677334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3" y="2540001"/>
          <a:ext cx="631783" cy="63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264584</xdr:colOff>
      <xdr:row>7</xdr:row>
      <xdr:rowOff>10585</xdr:rowOff>
    </xdr:from>
    <xdr:to>
      <xdr:col>0</xdr:col>
      <xdr:colOff>809780</xdr:colOff>
      <xdr:row>7</xdr:row>
      <xdr:rowOff>666750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90" t="6616" r="9459" b="3407"/>
        <a:stretch/>
      </xdr:blipFill>
      <xdr:spPr>
        <a:xfrm>
          <a:off x="264584" y="3196168"/>
          <a:ext cx="545196" cy="656165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8</xdr:row>
      <xdr:rowOff>42335</xdr:rowOff>
    </xdr:from>
    <xdr:to>
      <xdr:col>0</xdr:col>
      <xdr:colOff>860315</xdr:colOff>
      <xdr:row>8</xdr:row>
      <xdr:rowOff>666750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3915835"/>
          <a:ext cx="638065" cy="6244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253999</xdr:colOff>
      <xdr:row>10</xdr:row>
      <xdr:rowOff>21168</xdr:rowOff>
    </xdr:from>
    <xdr:to>
      <xdr:col>0</xdr:col>
      <xdr:colOff>828508</xdr:colOff>
      <xdr:row>10</xdr:row>
      <xdr:rowOff>666751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57" t="17500" r="21541" b="14374"/>
        <a:stretch/>
      </xdr:blipFill>
      <xdr:spPr>
        <a:xfrm>
          <a:off x="253999" y="5270501"/>
          <a:ext cx="574509" cy="6455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296334</xdr:colOff>
      <xdr:row>9</xdr:row>
      <xdr:rowOff>21168</xdr:rowOff>
    </xdr:from>
    <xdr:to>
      <xdr:col>0</xdr:col>
      <xdr:colOff>842758</xdr:colOff>
      <xdr:row>9</xdr:row>
      <xdr:rowOff>656167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4" y="4582585"/>
          <a:ext cx="546424" cy="634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137585</xdr:colOff>
      <xdr:row>11</xdr:row>
      <xdr:rowOff>10583</xdr:rowOff>
    </xdr:from>
    <xdr:to>
      <xdr:col>0</xdr:col>
      <xdr:colOff>1047750</xdr:colOff>
      <xdr:row>11</xdr:row>
      <xdr:rowOff>670900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536" b="20591"/>
        <a:stretch/>
      </xdr:blipFill>
      <xdr:spPr>
        <a:xfrm>
          <a:off x="137585" y="5947833"/>
          <a:ext cx="910165" cy="660317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12</xdr:row>
      <xdr:rowOff>31749</xdr:rowOff>
    </xdr:from>
    <xdr:to>
      <xdr:col>0</xdr:col>
      <xdr:colOff>1046338</xdr:colOff>
      <xdr:row>12</xdr:row>
      <xdr:rowOff>656167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t="22500"/>
        <a:stretch/>
      </xdr:blipFill>
      <xdr:spPr bwMode="auto">
        <a:xfrm>
          <a:off x="306917" y="6656916"/>
          <a:ext cx="739421" cy="624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179916</xdr:colOff>
      <xdr:row>13</xdr:row>
      <xdr:rowOff>31750</xdr:rowOff>
    </xdr:from>
    <xdr:to>
      <xdr:col>0</xdr:col>
      <xdr:colOff>1105651</xdr:colOff>
      <xdr:row>13</xdr:row>
      <xdr:rowOff>656167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0" t="8539" r="2501" b="5073"/>
        <a:stretch/>
      </xdr:blipFill>
      <xdr:spPr bwMode="auto">
        <a:xfrm>
          <a:off x="179916" y="7344833"/>
          <a:ext cx="925735" cy="624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285753</xdr:colOff>
      <xdr:row>15</xdr:row>
      <xdr:rowOff>21168</xdr:rowOff>
    </xdr:from>
    <xdr:to>
      <xdr:col>0</xdr:col>
      <xdr:colOff>917137</xdr:colOff>
      <xdr:row>15</xdr:row>
      <xdr:rowOff>920750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909" b="6937"/>
        <a:stretch/>
      </xdr:blipFill>
      <xdr:spPr>
        <a:xfrm>
          <a:off x="285753" y="8255001"/>
          <a:ext cx="631384" cy="899582"/>
        </a:xfrm>
        <a:prstGeom prst="rect">
          <a:avLst/>
        </a:prstGeom>
      </xdr:spPr>
    </xdr:pic>
    <xdr:clientData/>
  </xdr:twoCellAnchor>
  <xdr:twoCellAnchor editAs="oneCell">
    <xdr:from>
      <xdr:col>0</xdr:col>
      <xdr:colOff>981075</xdr:colOff>
      <xdr:row>7</xdr:row>
      <xdr:rowOff>257175</xdr:rowOff>
    </xdr:from>
    <xdr:to>
      <xdr:col>1</xdr:col>
      <xdr:colOff>1000125</xdr:colOff>
      <xdr:row>9</xdr:row>
      <xdr:rowOff>123825</xdr:rowOff>
    </xdr:to>
    <xdr:sp macro="" textlink="">
      <xdr:nvSpPr>
        <xdr:cNvPr id="5125" name="AutoShape 5">
          <a:extLst>
            <a:ext uri="{FF2B5EF4-FFF2-40B4-BE49-F238E27FC236}">
              <a16:creationId xmlns:a16="http://schemas.microsoft.com/office/drawing/2014/main" id="{00000000-0008-0000-0300-000005140000}"/>
            </a:ext>
          </a:extLst>
        </xdr:cNvPr>
        <xdr:cNvSpPr>
          <a:spLocks noChangeAspect="1" noChangeArrowheads="1"/>
        </xdr:cNvSpPr>
      </xdr:nvSpPr>
      <xdr:spPr bwMode="auto">
        <a:xfrm>
          <a:off x="981075" y="3429000"/>
          <a:ext cx="1314450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370418</xdr:colOff>
      <xdr:row>16</xdr:row>
      <xdr:rowOff>35555</xdr:rowOff>
    </xdr:from>
    <xdr:to>
      <xdr:col>0</xdr:col>
      <xdr:colOff>1005418</xdr:colOff>
      <xdr:row>16</xdr:row>
      <xdr:rowOff>910073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08" r="12977" b="6107"/>
        <a:stretch/>
      </xdr:blipFill>
      <xdr:spPr>
        <a:xfrm>
          <a:off x="370418" y="9221888"/>
          <a:ext cx="635000" cy="874518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17</xdr:row>
      <xdr:rowOff>52918</xdr:rowOff>
    </xdr:from>
    <xdr:to>
      <xdr:col>0</xdr:col>
      <xdr:colOff>1041704</xdr:colOff>
      <xdr:row>17</xdr:row>
      <xdr:rowOff>941917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29" b="6962"/>
        <a:stretch/>
      </xdr:blipFill>
      <xdr:spPr>
        <a:xfrm>
          <a:off x="370419" y="10191751"/>
          <a:ext cx="671285" cy="888999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243418</xdr:colOff>
      <xdr:row>18</xdr:row>
      <xdr:rowOff>21168</xdr:rowOff>
    </xdr:from>
    <xdr:to>
      <xdr:col>0</xdr:col>
      <xdr:colOff>1088661</xdr:colOff>
      <xdr:row>19</xdr:row>
      <xdr:rowOff>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418" y="11112501"/>
          <a:ext cx="845243" cy="931332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116416</xdr:colOff>
      <xdr:row>19</xdr:row>
      <xdr:rowOff>31750</xdr:rowOff>
    </xdr:from>
    <xdr:to>
      <xdr:col>0</xdr:col>
      <xdr:colOff>1262818</xdr:colOff>
      <xdr:row>19</xdr:row>
      <xdr:rowOff>889000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16" y="12075583"/>
          <a:ext cx="1146402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105833</xdr:colOff>
      <xdr:row>20</xdr:row>
      <xdr:rowOff>31750</xdr:rowOff>
    </xdr:from>
    <xdr:to>
      <xdr:col>0</xdr:col>
      <xdr:colOff>1190922</xdr:colOff>
      <xdr:row>20</xdr:row>
      <xdr:rowOff>899583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33" y="13028083"/>
          <a:ext cx="1085089" cy="867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10584</xdr:colOff>
      <xdr:row>21</xdr:row>
      <xdr:rowOff>42334</xdr:rowOff>
    </xdr:from>
    <xdr:to>
      <xdr:col>0</xdr:col>
      <xdr:colOff>1203422</xdr:colOff>
      <xdr:row>21</xdr:row>
      <xdr:rowOff>931293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" y="13991167"/>
          <a:ext cx="1192838" cy="888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34067</xdr:rowOff>
    </xdr:from>
    <xdr:to>
      <xdr:col>0</xdr:col>
      <xdr:colOff>910167</xdr:colOff>
      <xdr:row>22</xdr:row>
      <xdr:rowOff>762000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35400"/>
          <a:ext cx="910167" cy="7279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539750</xdr:colOff>
      <xdr:row>22</xdr:row>
      <xdr:rowOff>391584</xdr:rowOff>
    </xdr:from>
    <xdr:to>
      <xdr:col>0</xdr:col>
      <xdr:colOff>1284010</xdr:colOff>
      <xdr:row>23</xdr:row>
      <xdr:rowOff>7408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5292917"/>
          <a:ext cx="744260" cy="568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</xdr:colOff>
      <xdr:row>23</xdr:row>
      <xdr:rowOff>243416</xdr:rowOff>
    </xdr:from>
    <xdr:to>
      <xdr:col>0</xdr:col>
      <xdr:colOff>1270000</xdr:colOff>
      <xdr:row>23</xdr:row>
      <xdr:rowOff>831647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308" r="3653" b="17692"/>
        <a:stretch/>
      </xdr:blipFill>
      <xdr:spPr>
        <a:xfrm>
          <a:off x="10583" y="16097249"/>
          <a:ext cx="1259417" cy="588231"/>
        </a:xfrm>
        <a:prstGeom prst="rect">
          <a:avLst/>
        </a:prstGeom>
      </xdr:spPr>
    </xdr:pic>
    <xdr:clientData/>
  </xdr:twoCellAnchor>
  <xdr:twoCellAnchor editAs="oneCell">
    <xdr:from>
      <xdr:col>0</xdr:col>
      <xdr:colOff>89485</xdr:colOff>
      <xdr:row>24</xdr:row>
      <xdr:rowOff>116417</xdr:rowOff>
    </xdr:from>
    <xdr:to>
      <xdr:col>0</xdr:col>
      <xdr:colOff>1225657</xdr:colOff>
      <xdr:row>24</xdr:row>
      <xdr:rowOff>878417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86" t="8696" r="1797" b="4658"/>
        <a:stretch/>
      </xdr:blipFill>
      <xdr:spPr>
        <a:xfrm>
          <a:off x="89485" y="16922750"/>
          <a:ext cx="1136172" cy="76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25</xdr:row>
      <xdr:rowOff>201085</xdr:rowOff>
    </xdr:from>
    <xdr:to>
      <xdr:col>0</xdr:col>
      <xdr:colOff>1268190</xdr:colOff>
      <xdr:row>25</xdr:row>
      <xdr:rowOff>814917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254" b="16666"/>
        <a:stretch/>
      </xdr:blipFill>
      <xdr:spPr>
        <a:xfrm>
          <a:off x="10583" y="17949335"/>
          <a:ext cx="1257607" cy="61383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26</xdr:row>
      <xdr:rowOff>116417</xdr:rowOff>
    </xdr:from>
    <xdr:to>
      <xdr:col>0</xdr:col>
      <xdr:colOff>1239867</xdr:colOff>
      <xdr:row>26</xdr:row>
      <xdr:rowOff>857250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377" b="10147"/>
        <a:stretch/>
      </xdr:blipFill>
      <xdr:spPr>
        <a:xfrm>
          <a:off x="1" y="18817167"/>
          <a:ext cx="1239866" cy="7408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95250</xdr:rowOff>
    </xdr:from>
    <xdr:to>
      <xdr:col>1</xdr:col>
      <xdr:colOff>2233</xdr:colOff>
      <xdr:row>27</xdr:row>
      <xdr:rowOff>899583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748500"/>
          <a:ext cx="1293400" cy="8043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88900</xdr:rowOff>
    </xdr:from>
    <xdr:to>
      <xdr:col>1</xdr:col>
      <xdr:colOff>2233</xdr:colOff>
      <xdr:row>28</xdr:row>
      <xdr:rowOff>893233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694650"/>
          <a:ext cx="1293400" cy="804333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328083</xdr:colOff>
      <xdr:row>30</xdr:row>
      <xdr:rowOff>31751</xdr:rowOff>
    </xdr:from>
    <xdr:to>
      <xdr:col>0</xdr:col>
      <xdr:colOff>952500</xdr:colOff>
      <xdr:row>30</xdr:row>
      <xdr:rowOff>566012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89" t="5607" r="5651" b="12844"/>
        <a:stretch/>
      </xdr:blipFill>
      <xdr:spPr>
        <a:xfrm>
          <a:off x="328083" y="21822834"/>
          <a:ext cx="624417" cy="534261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243417</xdr:colOff>
      <xdr:row>32</xdr:row>
      <xdr:rowOff>44523</xdr:rowOff>
    </xdr:from>
    <xdr:to>
      <xdr:col>0</xdr:col>
      <xdr:colOff>984250</xdr:colOff>
      <xdr:row>32</xdr:row>
      <xdr:rowOff>550333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256" r="7051" b="5128"/>
        <a:stretch/>
      </xdr:blipFill>
      <xdr:spPr>
        <a:xfrm>
          <a:off x="243417" y="22978606"/>
          <a:ext cx="740833" cy="505810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328084</xdr:colOff>
      <xdr:row>31</xdr:row>
      <xdr:rowOff>52918</xdr:rowOff>
    </xdr:from>
    <xdr:to>
      <xdr:col>0</xdr:col>
      <xdr:colOff>963084</xdr:colOff>
      <xdr:row>31</xdr:row>
      <xdr:rowOff>518585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00" b="26000"/>
        <a:stretch/>
      </xdr:blipFill>
      <xdr:spPr>
        <a:xfrm>
          <a:off x="328084" y="22415501"/>
          <a:ext cx="635000" cy="46566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33</xdr:row>
      <xdr:rowOff>21169</xdr:rowOff>
    </xdr:from>
    <xdr:to>
      <xdr:col>0</xdr:col>
      <xdr:colOff>858054</xdr:colOff>
      <xdr:row>33</xdr:row>
      <xdr:rowOff>529169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5" t="9615" r="4808" b="14424"/>
        <a:stretch/>
      </xdr:blipFill>
      <xdr:spPr>
        <a:xfrm>
          <a:off x="285749" y="23526752"/>
          <a:ext cx="572305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359834</xdr:colOff>
      <xdr:row>34</xdr:row>
      <xdr:rowOff>63500</xdr:rowOff>
    </xdr:from>
    <xdr:to>
      <xdr:col>0</xdr:col>
      <xdr:colOff>814918</xdr:colOff>
      <xdr:row>34</xdr:row>
      <xdr:rowOff>544008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92" t="5556" r="12037" b="6944"/>
        <a:stretch/>
      </xdr:blipFill>
      <xdr:spPr>
        <a:xfrm>
          <a:off x="359834" y="24140583"/>
          <a:ext cx="455084" cy="480508"/>
        </a:xfrm>
        <a:prstGeom prst="rect">
          <a:avLst/>
        </a:prstGeom>
      </xdr:spPr>
    </xdr:pic>
    <xdr:clientData/>
  </xdr:twoCellAnchor>
  <xdr:twoCellAnchor editAs="oneCell">
    <xdr:from>
      <xdr:col>0</xdr:col>
      <xdr:colOff>148168</xdr:colOff>
      <xdr:row>35</xdr:row>
      <xdr:rowOff>21166</xdr:rowOff>
    </xdr:from>
    <xdr:to>
      <xdr:col>0</xdr:col>
      <xdr:colOff>1185334</xdr:colOff>
      <xdr:row>35</xdr:row>
      <xdr:rowOff>541537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793" b="19311"/>
        <a:stretch/>
      </xdr:blipFill>
      <xdr:spPr>
        <a:xfrm>
          <a:off x="148168" y="24669749"/>
          <a:ext cx="1037166" cy="520371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36</xdr:row>
      <xdr:rowOff>127002</xdr:rowOff>
    </xdr:from>
    <xdr:to>
      <xdr:col>0</xdr:col>
      <xdr:colOff>1217083</xdr:colOff>
      <xdr:row>36</xdr:row>
      <xdr:rowOff>1053902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25347085"/>
          <a:ext cx="1185333" cy="926900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158751</xdr:colOff>
      <xdr:row>38</xdr:row>
      <xdr:rowOff>63501</xdr:rowOff>
    </xdr:from>
    <xdr:to>
      <xdr:col>0</xdr:col>
      <xdr:colOff>1037167</xdr:colOff>
      <xdr:row>38</xdr:row>
      <xdr:rowOff>560860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1" y="26670001"/>
          <a:ext cx="878416" cy="497359"/>
        </a:xfrm>
        <a:prstGeom prst="rect">
          <a:avLst/>
        </a:prstGeom>
      </xdr:spPr>
    </xdr:pic>
    <xdr:clientData/>
  </xdr:twoCellAnchor>
  <xdr:twoCellAnchor editAs="oneCell">
    <xdr:from>
      <xdr:col>0</xdr:col>
      <xdr:colOff>232833</xdr:colOff>
      <xdr:row>39</xdr:row>
      <xdr:rowOff>10583</xdr:rowOff>
    </xdr:from>
    <xdr:to>
      <xdr:col>0</xdr:col>
      <xdr:colOff>1068916</xdr:colOff>
      <xdr:row>39</xdr:row>
      <xdr:rowOff>537228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27326166"/>
          <a:ext cx="836083" cy="526645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412751</xdr:colOff>
      <xdr:row>40</xdr:row>
      <xdr:rowOff>52916</xdr:rowOff>
    </xdr:from>
    <xdr:to>
      <xdr:col>0</xdr:col>
      <xdr:colOff>930504</xdr:colOff>
      <xdr:row>40</xdr:row>
      <xdr:rowOff>507999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1" y="27802416"/>
          <a:ext cx="517753" cy="4550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296334</xdr:colOff>
      <xdr:row>41</xdr:row>
      <xdr:rowOff>42333</xdr:rowOff>
    </xdr:from>
    <xdr:to>
      <xdr:col>0</xdr:col>
      <xdr:colOff>973035</xdr:colOff>
      <xdr:row>41</xdr:row>
      <xdr:rowOff>550333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334" y="28363333"/>
          <a:ext cx="676701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391584</xdr:colOff>
      <xdr:row>42</xdr:row>
      <xdr:rowOff>42334</xdr:rowOff>
    </xdr:from>
    <xdr:to>
      <xdr:col>0</xdr:col>
      <xdr:colOff>725412</xdr:colOff>
      <xdr:row>42</xdr:row>
      <xdr:rowOff>529166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84" r="14403" b="13580"/>
        <a:stretch/>
      </xdr:blipFill>
      <xdr:spPr>
        <a:xfrm>
          <a:off x="391584" y="28934834"/>
          <a:ext cx="333828" cy="486832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43</xdr:row>
      <xdr:rowOff>42334</xdr:rowOff>
    </xdr:from>
    <xdr:to>
      <xdr:col>0</xdr:col>
      <xdr:colOff>916641</xdr:colOff>
      <xdr:row>43</xdr:row>
      <xdr:rowOff>550334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23" t="2416" r="8332" b="15459"/>
        <a:stretch/>
      </xdr:blipFill>
      <xdr:spPr>
        <a:xfrm>
          <a:off x="190500" y="29506334"/>
          <a:ext cx="726141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44</xdr:row>
      <xdr:rowOff>31750</xdr:rowOff>
    </xdr:from>
    <xdr:to>
      <xdr:col>0</xdr:col>
      <xdr:colOff>952500</xdr:colOff>
      <xdr:row>44</xdr:row>
      <xdr:rowOff>553357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20" t="13665" r="7297" b="5590"/>
        <a:stretch/>
      </xdr:blipFill>
      <xdr:spPr>
        <a:xfrm>
          <a:off x="222250" y="30067250"/>
          <a:ext cx="730250" cy="5216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21166</xdr:rowOff>
    </xdr:from>
    <xdr:to>
      <xdr:col>0</xdr:col>
      <xdr:colOff>1290888</xdr:colOff>
      <xdr:row>45</xdr:row>
      <xdr:rowOff>497417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384" b="17376"/>
        <a:stretch/>
      </xdr:blipFill>
      <xdr:spPr>
        <a:xfrm>
          <a:off x="0" y="30628166"/>
          <a:ext cx="1290888" cy="476251"/>
        </a:xfrm>
        <a:prstGeom prst="rect">
          <a:avLst/>
        </a:prstGeom>
      </xdr:spPr>
    </xdr:pic>
    <xdr:clientData/>
  </xdr:twoCellAnchor>
  <xdr:twoCellAnchor editAs="oneCell">
    <xdr:from>
      <xdr:col>0</xdr:col>
      <xdr:colOff>433919</xdr:colOff>
      <xdr:row>47</xdr:row>
      <xdr:rowOff>21168</xdr:rowOff>
    </xdr:from>
    <xdr:to>
      <xdr:col>0</xdr:col>
      <xdr:colOff>760748</xdr:colOff>
      <xdr:row>47</xdr:row>
      <xdr:rowOff>444502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61" r="5136" b="4482"/>
        <a:stretch/>
      </xdr:blipFill>
      <xdr:spPr>
        <a:xfrm>
          <a:off x="433919" y="31432501"/>
          <a:ext cx="326829" cy="42333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48</xdr:row>
      <xdr:rowOff>21168</xdr:rowOff>
    </xdr:from>
    <xdr:to>
      <xdr:col>0</xdr:col>
      <xdr:colOff>836082</xdr:colOff>
      <xdr:row>49</xdr:row>
      <xdr:rowOff>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17" t="19417" r="20389" b="20389"/>
        <a:stretch/>
      </xdr:blipFill>
      <xdr:spPr>
        <a:xfrm>
          <a:off x="381000" y="31908751"/>
          <a:ext cx="455082" cy="455082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391583</xdr:colOff>
      <xdr:row>49</xdr:row>
      <xdr:rowOff>31751</xdr:rowOff>
    </xdr:from>
    <xdr:to>
      <xdr:col>0</xdr:col>
      <xdr:colOff>863787</xdr:colOff>
      <xdr:row>49</xdr:row>
      <xdr:rowOff>465668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93" t="10692" r="4099" b="3774"/>
        <a:stretch/>
      </xdr:blipFill>
      <xdr:spPr>
        <a:xfrm>
          <a:off x="391583" y="32395584"/>
          <a:ext cx="472204" cy="433917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359835</xdr:colOff>
      <xdr:row>50</xdr:row>
      <xdr:rowOff>21168</xdr:rowOff>
    </xdr:from>
    <xdr:to>
      <xdr:col>0</xdr:col>
      <xdr:colOff>804334</xdr:colOff>
      <xdr:row>50</xdr:row>
      <xdr:rowOff>465667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835" y="32861251"/>
          <a:ext cx="444499" cy="444499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51</xdr:row>
      <xdr:rowOff>31751</xdr:rowOff>
    </xdr:from>
    <xdr:to>
      <xdr:col>0</xdr:col>
      <xdr:colOff>825500</xdr:colOff>
      <xdr:row>51</xdr:row>
      <xdr:rowOff>428961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49" r="5464" b="13213"/>
        <a:stretch/>
      </xdr:blipFill>
      <xdr:spPr>
        <a:xfrm>
          <a:off x="370419" y="33348084"/>
          <a:ext cx="455081" cy="39721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52</xdr:row>
      <xdr:rowOff>31749</xdr:rowOff>
    </xdr:from>
    <xdr:to>
      <xdr:col>0</xdr:col>
      <xdr:colOff>1046926</xdr:colOff>
      <xdr:row>52</xdr:row>
      <xdr:rowOff>592668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805" r="4292" b="9147"/>
        <a:stretch/>
      </xdr:blipFill>
      <xdr:spPr>
        <a:xfrm>
          <a:off x="74083" y="33824332"/>
          <a:ext cx="972843" cy="560919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328084</xdr:colOff>
      <xdr:row>53</xdr:row>
      <xdr:rowOff>42333</xdr:rowOff>
    </xdr:from>
    <xdr:to>
      <xdr:col>0</xdr:col>
      <xdr:colOff>893292</xdr:colOff>
      <xdr:row>53</xdr:row>
      <xdr:rowOff>444500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750" b="10096"/>
        <a:stretch/>
      </xdr:blipFill>
      <xdr:spPr>
        <a:xfrm>
          <a:off x="328084" y="34459333"/>
          <a:ext cx="565208" cy="402167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328085</xdr:colOff>
      <xdr:row>54</xdr:row>
      <xdr:rowOff>31750</xdr:rowOff>
    </xdr:from>
    <xdr:to>
      <xdr:col>0</xdr:col>
      <xdr:colOff>933141</xdr:colOff>
      <xdr:row>54</xdr:row>
      <xdr:rowOff>455083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634" b="21118"/>
        <a:stretch/>
      </xdr:blipFill>
      <xdr:spPr>
        <a:xfrm>
          <a:off x="328085" y="34925000"/>
          <a:ext cx="605056" cy="423333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391584</xdr:colOff>
      <xdr:row>55</xdr:row>
      <xdr:rowOff>31750</xdr:rowOff>
    </xdr:from>
    <xdr:to>
      <xdr:col>0</xdr:col>
      <xdr:colOff>822917</xdr:colOff>
      <xdr:row>55</xdr:row>
      <xdr:rowOff>465666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81" t="21349" r="8710" b="15730"/>
        <a:stretch/>
      </xdr:blipFill>
      <xdr:spPr>
        <a:xfrm>
          <a:off x="391584" y="35401250"/>
          <a:ext cx="431333" cy="433916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56</xdr:row>
      <xdr:rowOff>21166</xdr:rowOff>
    </xdr:from>
    <xdr:to>
      <xdr:col>0</xdr:col>
      <xdr:colOff>819729</xdr:colOff>
      <xdr:row>56</xdr:row>
      <xdr:rowOff>465667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46" t="23108" r="9258" b="15538"/>
        <a:stretch/>
      </xdr:blipFill>
      <xdr:spPr>
        <a:xfrm>
          <a:off x="349250" y="35866916"/>
          <a:ext cx="470479" cy="444501"/>
        </a:xfrm>
        <a:prstGeom prst="rect">
          <a:avLst/>
        </a:prstGeom>
      </xdr:spPr>
    </xdr:pic>
    <xdr:clientData/>
  </xdr:twoCellAnchor>
  <xdr:twoCellAnchor editAs="oneCell">
    <xdr:from>
      <xdr:col>0</xdr:col>
      <xdr:colOff>201085</xdr:colOff>
      <xdr:row>58</xdr:row>
      <xdr:rowOff>52915</xdr:rowOff>
    </xdr:from>
    <xdr:to>
      <xdr:col>0</xdr:col>
      <xdr:colOff>1058334</xdr:colOff>
      <xdr:row>58</xdr:row>
      <xdr:rowOff>457946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009" b="25994"/>
        <a:stretch/>
      </xdr:blipFill>
      <xdr:spPr>
        <a:xfrm>
          <a:off x="201085" y="36607748"/>
          <a:ext cx="857249" cy="405031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</xdr:colOff>
      <xdr:row>59</xdr:row>
      <xdr:rowOff>84668</xdr:rowOff>
    </xdr:from>
    <xdr:to>
      <xdr:col>0</xdr:col>
      <xdr:colOff>1259412</xdr:colOff>
      <xdr:row>59</xdr:row>
      <xdr:rowOff>359834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4" t="28877" r="2292" b="25099"/>
        <a:stretch/>
      </xdr:blipFill>
      <xdr:spPr>
        <a:xfrm>
          <a:off x="21166" y="37115751"/>
          <a:ext cx="1238246" cy="275166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211668</xdr:colOff>
      <xdr:row>60</xdr:row>
      <xdr:rowOff>21168</xdr:rowOff>
    </xdr:from>
    <xdr:to>
      <xdr:col>0</xdr:col>
      <xdr:colOff>988383</xdr:colOff>
      <xdr:row>60</xdr:row>
      <xdr:rowOff>444502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97" b="6832"/>
        <a:stretch/>
      </xdr:blipFill>
      <xdr:spPr>
        <a:xfrm>
          <a:off x="211668" y="37528501"/>
          <a:ext cx="776715" cy="423334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116417</xdr:colOff>
      <xdr:row>61</xdr:row>
      <xdr:rowOff>42333</xdr:rowOff>
    </xdr:from>
    <xdr:to>
      <xdr:col>0</xdr:col>
      <xdr:colOff>1044262</xdr:colOff>
      <xdr:row>61</xdr:row>
      <xdr:rowOff>444500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533" b="24675"/>
        <a:stretch/>
      </xdr:blipFill>
      <xdr:spPr>
        <a:xfrm>
          <a:off x="116417" y="38025916"/>
          <a:ext cx="927845" cy="402167"/>
        </a:xfrm>
        <a:prstGeom prst="rect">
          <a:avLst/>
        </a:prstGeom>
      </xdr:spPr>
    </xdr:pic>
    <xdr:clientData/>
  </xdr:twoCellAnchor>
  <xdr:twoCellAnchor editAs="oneCell">
    <xdr:from>
      <xdr:col>0</xdr:col>
      <xdr:colOff>63501</xdr:colOff>
      <xdr:row>62</xdr:row>
      <xdr:rowOff>10584</xdr:rowOff>
    </xdr:from>
    <xdr:to>
      <xdr:col>0</xdr:col>
      <xdr:colOff>1185333</xdr:colOff>
      <xdr:row>63</xdr:row>
      <xdr:rowOff>407939</xdr:rowOff>
    </xdr:to>
    <xdr:pic>
      <xdr:nvPicPr>
        <xdr:cNvPr id="5121" name="Рисунок 5120">
          <a:extLst>
            <a:ext uri="{FF2B5EF4-FFF2-40B4-BE49-F238E27FC236}">
              <a16:creationId xmlns:a16="http://schemas.microsoft.com/office/drawing/2014/main" id="{00000000-0008-0000-0300-000001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641" b="27925"/>
        <a:stretch/>
      </xdr:blipFill>
      <xdr:spPr>
        <a:xfrm>
          <a:off x="63501" y="38470417"/>
          <a:ext cx="1121832" cy="40793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63</xdr:row>
      <xdr:rowOff>31750</xdr:rowOff>
    </xdr:from>
    <xdr:to>
      <xdr:col>0</xdr:col>
      <xdr:colOff>1206501</xdr:colOff>
      <xdr:row>63</xdr:row>
      <xdr:rowOff>458612</xdr:rowOff>
    </xdr:to>
    <xdr:pic>
      <xdr:nvPicPr>
        <xdr:cNvPr id="5123" name="Рисунок 5122">
          <a:extLst>
            <a:ext uri="{FF2B5EF4-FFF2-40B4-BE49-F238E27FC236}">
              <a16:creationId xmlns:a16="http://schemas.microsoft.com/office/drawing/2014/main" id="{00000000-0008-0000-0300-000003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704" b="27171"/>
        <a:stretch/>
      </xdr:blipFill>
      <xdr:spPr>
        <a:xfrm>
          <a:off x="1" y="38967833"/>
          <a:ext cx="1206500" cy="426862"/>
        </a:xfrm>
        <a:prstGeom prst="rect">
          <a:avLst/>
        </a:prstGeom>
      </xdr:spPr>
    </xdr:pic>
    <xdr:clientData/>
  </xdr:twoCellAnchor>
  <xdr:twoCellAnchor editAs="oneCell">
    <xdr:from>
      <xdr:col>0</xdr:col>
      <xdr:colOff>42333</xdr:colOff>
      <xdr:row>64</xdr:row>
      <xdr:rowOff>21168</xdr:rowOff>
    </xdr:from>
    <xdr:to>
      <xdr:col>0</xdr:col>
      <xdr:colOff>1206500</xdr:colOff>
      <xdr:row>64</xdr:row>
      <xdr:rowOff>440924</xdr:rowOff>
    </xdr:to>
    <xdr:pic>
      <xdr:nvPicPr>
        <xdr:cNvPr id="5126" name="Рисунок 5125">
          <a:extLst>
            <a:ext uri="{FF2B5EF4-FFF2-40B4-BE49-F238E27FC236}">
              <a16:creationId xmlns:a16="http://schemas.microsoft.com/office/drawing/2014/main" id="{00000000-0008-0000-0300-000006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717" b="25114"/>
        <a:stretch/>
      </xdr:blipFill>
      <xdr:spPr>
        <a:xfrm>
          <a:off x="42333" y="39433501"/>
          <a:ext cx="1164167" cy="4197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65</xdr:row>
      <xdr:rowOff>52917</xdr:rowOff>
    </xdr:from>
    <xdr:to>
      <xdr:col>0</xdr:col>
      <xdr:colOff>1142004</xdr:colOff>
      <xdr:row>65</xdr:row>
      <xdr:rowOff>455085</xdr:rowOff>
    </xdr:to>
    <xdr:pic>
      <xdr:nvPicPr>
        <xdr:cNvPr id="5128" name="Рисунок 5127">
          <a:extLst>
            <a:ext uri="{FF2B5EF4-FFF2-40B4-BE49-F238E27FC236}">
              <a16:creationId xmlns:a16="http://schemas.microsoft.com/office/drawing/2014/main" id="{00000000-0008-0000-0300-000008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904" b="24687"/>
        <a:stretch/>
      </xdr:blipFill>
      <xdr:spPr>
        <a:xfrm>
          <a:off x="0" y="39941500"/>
          <a:ext cx="1142004" cy="402168"/>
        </a:xfrm>
        <a:prstGeom prst="rect">
          <a:avLst/>
        </a:prstGeom>
      </xdr:spPr>
    </xdr:pic>
    <xdr:clientData/>
  </xdr:twoCellAnchor>
  <xdr:twoCellAnchor editAs="oneCell">
    <xdr:from>
      <xdr:col>0</xdr:col>
      <xdr:colOff>63501</xdr:colOff>
      <xdr:row>68</xdr:row>
      <xdr:rowOff>31751</xdr:rowOff>
    </xdr:from>
    <xdr:to>
      <xdr:col>0</xdr:col>
      <xdr:colOff>1259417</xdr:colOff>
      <xdr:row>68</xdr:row>
      <xdr:rowOff>399725</xdr:rowOff>
    </xdr:to>
    <xdr:pic>
      <xdr:nvPicPr>
        <xdr:cNvPr id="5132" name="Рисунок 5131">
          <a:extLst>
            <a:ext uri="{FF2B5EF4-FFF2-40B4-BE49-F238E27FC236}">
              <a16:creationId xmlns:a16="http://schemas.microsoft.com/office/drawing/2014/main" id="{00000000-0008-0000-0300-00000C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5256" b="33974"/>
        <a:stretch/>
      </xdr:blipFill>
      <xdr:spPr>
        <a:xfrm>
          <a:off x="63501" y="41349084"/>
          <a:ext cx="1195916" cy="367974"/>
        </a:xfrm>
        <a:prstGeom prst="rect">
          <a:avLst/>
        </a:prstGeom>
      </xdr:spPr>
    </xdr:pic>
    <xdr:clientData/>
  </xdr:twoCellAnchor>
  <xdr:twoCellAnchor editAs="oneCell">
    <xdr:from>
      <xdr:col>0</xdr:col>
      <xdr:colOff>454642</xdr:colOff>
      <xdr:row>66</xdr:row>
      <xdr:rowOff>42333</xdr:rowOff>
    </xdr:from>
    <xdr:to>
      <xdr:col>0</xdr:col>
      <xdr:colOff>857250</xdr:colOff>
      <xdr:row>67</xdr:row>
      <xdr:rowOff>444500</xdr:rowOff>
    </xdr:to>
    <xdr:pic>
      <xdr:nvPicPr>
        <xdr:cNvPr id="5134" name="Рисунок 5133">
          <a:extLst>
            <a:ext uri="{FF2B5EF4-FFF2-40B4-BE49-F238E27FC236}">
              <a16:creationId xmlns:a16="http://schemas.microsoft.com/office/drawing/2014/main" id="{00000000-0008-0000-0300-00000E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26" r="28240"/>
        <a:stretch/>
      </xdr:blipFill>
      <xdr:spPr>
        <a:xfrm flipH="1">
          <a:off x="454642" y="40407166"/>
          <a:ext cx="402608" cy="87841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70</xdr:row>
      <xdr:rowOff>264583</xdr:rowOff>
    </xdr:from>
    <xdr:to>
      <xdr:col>0</xdr:col>
      <xdr:colOff>1079499</xdr:colOff>
      <xdr:row>79</xdr:row>
      <xdr:rowOff>295813</xdr:rowOff>
    </xdr:to>
    <xdr:pic>
      <xdr:nvPicPr>
        <xdr:cNvPr id="5136" name="Рисунок 5135">
          <a:extLst>
            <a:ext uri="{FF2B5EF4-FFF2-40B4-BE49-F238E27FC236}">
              <a16:creationId xmlns:a16="http://schemas.microsoft.com/office/drawing/2014/main" id="{00000000-0008-0000-0300-000010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02" r="32649"/>
        <a:stretch/>
      </xdr:blipFill>
      <xdr:spPr>
        <a:xfrm>
          <a:off x="285749" y="42291000"/>
          <a:ext cx="793750" cy="2888730"/>
        </a:xfrm>
        <a:prstGeom prst="rect">
          <a:avLst/>
        </a:prstGeom>
      </xdr:spPr>
    </xdr:pic>
    <xdr:clientData/>
  </xdr:twoCellAnchor>
  <xdr:twoCellAnchor editAs="oneCell">
    <xdr:from>
      <xdr:col>0</xdr:col>
      <xdr:colOff>2</xdr:colOff>
      <xdr:row>81</xdr:row>
      <xdr:rowOff>113074</xdr:rowOff>
    </xdr:from>
    <xdr:to>
      <xdr:col>0</xdr:col>
      <xdr:colOff>1253826</xdr:colOff>
      <xdr:row>82</xdr:row>
      <xdr:rowOff>222249</xdr:rowOff>
    </xdr:to>
    <xdr:pic>
      <xdr:nvPicPr>
        <xdr:cNvPr id="5140" name="Рисунок 5139">
          <a:extLst>
            <a:ext uri="{FF2B5EF4-FFF2-40B4-BE49-F238E27FC236}">
              <a16:creationId xmlns:a16="http://schemas.microsoft.com/office/drawing/2014/main" id="{00000000-0008-0000-0300-000014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72" r="34028"/>
        <a:stretch/>
      </xdr:blipFill>
      <xdr:spPr>
        <a:xfrm rot="16200000">
          <a:off x="413576" y="45218417"/>
          <a:ext cx="426675" cy="125382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95252</xdr:colOff>
      <xdr:row>84</xdr:row>
      <xdr:rowOff>31749</xdr:rowOff>
    </xdr:from>
    <xdr:to>
      <xdr:col>0</xdr:col>
      <xdr:colOff>1217083</xdr:colOff>
      <xdr:row>84</xdr:row>
      <xdr:rowOff>419542</xdr:rowOff>
    </xdr:to>
    <xdr:pic>
      <xdr:nvPicPr>
        <xdr:cNvPr id="5142" name="Рисунок 5141">
          <a:extLst>
            <a:ext uri="{FF2B5EF4-FFF2-40B4-BE49-F238E27FC236}">
              <a16:creationId xmlns:a16="http://schemas.microsoft.com/office/drawing/2014/main" id="{00000000-0008-0000-0300-000016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915" b="26078"/>
        <a:stretch/>
      </xdr:blipFill>
      <xdr:spPr>
        <a:xfrm>
          <a:off x="95252" y="46418499"/>
          <a:ext cx="1121831" cy="387793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317500</xdr:colOff>
      <xdr:row>85</xdr:row>
      <xdr:rowOff>47535</xdr:rowOff>
    </xdr:from>
    <xdr:to>
      <xdr:col>0</xdr:col>
      <xdr:colOff>904876</xdr:colOff>
      <xdr:row>85</xdr:row>
      <xdr:rowOff>465667</xdr:rowOff>
    </xdr:to>
    <xdr:pic>
      <xdr:nvPicPr>
        <xdr:cNvPr id="5144" name="Рисунок 5143">
          <a:extLst>
            <a:ext uri="{FF2B5EF4-FFF2-40B4-BE49-F238E27FC236}">
              <a16:creationId xmlns:a16="http://schemas.microsoft.com/office/drawing/2014/main" id="{00000000-0008-0000-0300-000018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74" t="21383" r="19099" b="25786"/>
        <a:stretch/>
      </xdr:blipFill>
      <xdr:spPr>
        <a:xfrm>
          <a:off x="317500" y="46910535"/>
          <a:ext cx="587376" cy="418132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87</xdr:row>
      <xdr:rowOff>31751</xdr:rowOff>
    </xdr:from>
    <xdr:to>
      <xdr:col>0</xdr:col>
      <xdr:colOff>928687</xdr:colOff>
      <xdr:row>87</xdr:row>
      <xdr:rowOff>443148</xdr:rowOff>
    </xdr:to>
    <xdr:pic>
      <xdr:nvPicPr>
        <xdr:cNvPr id="5146" name="Рисунок 5145">
          <a:extLst>
            <a:ext uri="{FF2B5EF4-FFF2-40B4-BE49-F238E27FC236}">
              <a16:creationId xmlns:a16="http://schemas.microsoft.com/office/drawing/2014/main" id="{00000000-0008-0000-0300-00001A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60" t="24841" r="22807" b="32295"/>
        <a:stretch/>
      </xdr:blipFill>
      <xdr:spPr>
        <a:xfrm>
          <a:off x="306917" y="47704376"/>
          <a:ext cx="621770" cy="411397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243418</xdr:colOff>
      <xdr:row>86</xdr:row>
      <xdr:rowOff>10584</xdr:rowOff>
    </xdr:from>
    <xdr:to>
      <xdr:col>0</xdr:col>
      <xdr:colOff>1002772</xdr:colOff>
      <xdr:row>86</xdr:row>
      <xdr:rowOff>444500</xdr:rowOff>
    </xdr:to>
    <xdr:pic>
      <xdr:nvPicPr>
        <xdr:cNvPr id="5148" name="Рисунок 5147">
          <a:extLst>
            <a:ext uri="{FF2B5EF4-FFF2-40B4-BE49-F238E27FC236}">
              <a16:creationId xmlns:a16="http://schemas.microsoft.com/office/drawing/2014/main" id="{00000000-0008-0000-0300-00001C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27" t="13700" r="13669" b="31499"/>
        <a:stretch/>
      </xdr:blipFill>
      <xdr:spPr>
        <a:xfrm>
          <a:off x="243418" y="47349834"/>
          <a:ext cx="759354" cy="433916"/>
        </a:xfrm>
        <a:prstGeom prst="rect">
          <a:avLst/>
        </a:prstGeom>
      </xdr:spPr>
    </xdr:pic>
    <xdr:clientData/>
  </xdr:twoCellAnchor>
  <xdr:twoCellAnchor editAs="oneCell">
    <xdr:from>
      <xdr:col>0</xdr:col>
      <xdr:colOff>190428</xdr:colOff>
      <xdr:row>88</xdr:row>
      <xdr:rowOff>35718</xdr:rowOff>
    </xdr:from>
    <xdr:to>
      <xdr:col>0</xdr:col>
      <xdr:colOff>1047750</xdr:colOff>
      <xdr:row>88</xdr:row>
      <xdr:rowOff>709083</xdr:rowOff>
    </xdr:to>
    <xdr:pic>
      <xdr:nvPicPr>
        <xdr:cNvPr id="5150" name="Рисунок 5149">
          <a:extLst>
            <a:ext uri="{FF2B5EF4-FFF2-40B4-BE49-F238E27FC236}">
              <a16:creationId xmlns:a16="http://schemas.microsoft.com/office/drawing/2014/main" id="{00000000-0008-0000-0300-00001E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636" b="13068"/>
        <a:stretch/>
      </xdr:blipFill>
      <xdr:spPr>
        <a:xfrm>
          <a:off x="190428" y="48184593"/>
          <a:ext cx="857322" cy="673365"/>
        </a:xfrm>
        <a:prstGeom prst="rect">
          <a:avLst/>
        </a:prstGeom>
      </xdr:spPr>
    </xdr:pic>
    <xdr:clientData/>
  </xdr:twoCellAnchor>
  <xdr:twoCellAnchor editAs="oneCell">
    <xdr:from>
      <xdr:col>0</xdr:col>
      <xdr:colOff>232833</xdr:colOff>
      <xdr:row>89</xdr:row>
      <xdr:rowOff>21167</xdr:rowOff>
    </xdr:from>
    <xdr:to>
      <xdr:col>0</xdr:col>
      <xdr:colOff>1121832</xdr:colOff>
      <xdr:row>89</xdr:row>
      <xdr:rowOff>709801</xdr:rowOff>
    </xdr:to>
    <xdr:pic>
      <xdr:nvPicPr>
        <xdr:cNvPr id="5152" name="Рисунок 5151">
          <a:extLst>
            <a:ext uri="{FF2B5EF4-FFF2-40B4-BE49-F238E27FC236}">
              <a16:creationId xmlns:a16="http://schemas.microsoft.com/office/drawing/2014/main" id="{00000000-0008-0000-0300-000020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49032584"/>
          <a:ext cx="888999" cy="68863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10584</xdr:colOff>
      <xdr:row>90</xdr:row>
      <xdr:rowOff>158752</xdr:rowOff>
    </xdr:from>
    <xdr:to>
      <xdr:col>0</xdr:col>
      <xdr:colOff>1265525</xdr:colOff>
      <xdr:row>90</xdr:row>
      <xdr:rowOff>529167</xdr:rowOff>
    </xdr:to>
    <xdr:pic>
      <xdr:nvPicPr>
        <xdr:cNvPr id="5154" name="Рисунок 5153">
          <a:extLst>
            <a:ext uri="{FF2B5EF4-FFF2-40B4-BE49-F238E27FC236}">
              <a16:creationId xmlns:a16="http://schemas.microsoft.com/office/drawing/2014/main" id="{00000000-0008-0000-0300-000022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66" t="35109" r="4245" b="20136"/>
        <a:stretch/>
      </xdr:blipFill>
      <xdr:spPr>
        <a:xfrm>
          <a:off x="10584" y="49889835"/>
          <a:ext cx="1254941" cy="37041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91</xdr:row>
      <xdr:rowOff>10583</xdr:rowOff>
    </xdr:from>
    <xdr:to>
      <xdr:col>0</xdr:col>
      <xdr:colOff>1045808</xdr:colOff>
      <xdr:row>91</xdr:row>
      <xdr:rowOff>814916</xdr:rowOff>
    </xdr:to>
    <xdr:pic>
      <xdr:nvPicPr>
        <xdr:cNvPr id="5156" name="Рисунок 5155">
          <a:extLst>
            <a:ext uri="{FF2B5EF4-FFF2-40B4-BE49-F238E27FC236}">
              <a16:creationId xmlns:a16="http://schemas.microsoft.com/office/drawing/2014/main" id="{00000000-0008-0000-0300-000024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50461333"/>
          <a:ext cx="760058" cy="804333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0</xdr:row>
      <xdr:rowOff>127000</xdr:rowOff>
    </xdr:from>
    <xdr:to>
      <xdr:col>2</xdr:col>
      <xdr:colOff>451908</xdr:colOff>
      <xdr:row>2</xdr:row>
      <xdr:rowOff>336551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81666" y="127000"/>
          <a:ext cx="1266825" cy="78105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295276</xdr:colOff>
      <xdr:row>0</xdr:row>
      <xdr:rowOff>95250</xdr:rowOff>
    </xdr:from>
    <xdr:to>
      <xdr:col>4</xdr:col>
      <xdr:colOff>361952</xdr:colOff>
      <xdr:row>2</xdr:row>
      <xdr:rowOff>144368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6301" y="95250"/>
          <a:ext cx="762000" cy="668243"/>
        </a:xfrm>
        <a:prstGeom prst="rect">
          <a:avLst/>
        </a:prstGeom>
      </xdr:spPr>
    </xdr:pic>
    <xdr:clientData/>
  </xdr:twoCellAnchor>
  <xdr:twoCellAnchor editAs="oneCell">
    <xdr:from>
      <xdr:col>0</xdr:col>
      <xdr:colOff>150812</xdr:colOff>
      <xdr:row>0</xdr:row>
      <xdr:rowOff>63500</xdr:rowOff>
    </xdr:from>
    <xdr:to>
      <xdr:col>1</xdr:col>
      <xdr:colOff>639762</xdr:colOff>
      <xdr:row>2</xdr:row>
      <xdr:rowOff>225426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50812" y="63500"/>
          <a:ext cx="1266825" cy="781051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0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3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59D9-9FB9-429B-B5B1-09BAF3C51649}">
  <sheetPr>
    <tabColor rgb="FF00B0F0"/>
    <outlinePr summaryBelow="0"/>
    <pageSetUpPr fitToPage="1"/>
  </sheetPr>
  <dimension ref="A1:AE123"/>
  <sheetViews>
    <sheetView showGridLines="0" tabSelected="1" zoomScaleNormal="100" workbookViewId="0">
      <pane ySplit="4" topLeftCell="A5" activePane="bottomLeft" state="frozen"/>
      <selection activeCell="A7" sqref="A7"/>
      <selection pane="bottomLeft" activeCell="J6" sqref="J6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1508"/>
      <c r="B1" s="1506"/>
      <c r="C1" s="1506"/>
      <c r="D1" s="1506" t="s">
        <v>847</v>
      </c>
      <c r="E1" s="1506"/>
      <c r="F1" s="1506"/>
      <c r="G1" s="675" t="s">
        <v>1718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508"/>
      <c r="B2" s="1506"/>
      <c r="C2" s="1506"/>
      <c r="D2" s="1506"/>
      <c r="E2" s="1506"/>
      <c r="F2" s="1506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1509"/>
      <c r="B3" s="1510"/>
      <c r="C3" s="1510"/>
      <c r="D3" s="1485" t="s">
        <v>848</v>
      </c>
      <c r="E3" s="1485"/>
      <c r="F3" s="1485"/>
      <c r="G3" s="1507" t="s">
        <v>846</v>
      </c>
      <c r="H3" s="1507"/>
      <c r="I3" s="1039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1275" t="s">
        <v>0</v>
      </c>
      <c r="B4" s="1464" t="s">
        <v>1</v>
      </c>
      <c r="C4" s="1175" t="s">
        <v>2</v>
      </c>
      <c r="D4" s="1174" t="s">
        <v>3</v>
      </c>
      <c r="E4" s="1175" t="s">
        <v>4</v>
      </c>
      <c r="F4" s="1174" t="s">
        <v>5</v>
      </c>
      <c r="G4" s="1176" t="s">
        <v>6</v>
      </c>
      <c r="H4" s="1177" t="s">
        <v>7</v>
      </c>
      <c r="I4" s="1276" t="s">
        <v>764</v>
      </c>
      <c r="J4" s="603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ht="15" customHeight="1" thickBot="1" x14ac:dyDescent="0.3">
      <c r="A5" s="1511" t="s">
        <v>1463</v>
      </c>
      <c r="B5" s="1512"/>
      <c r="C5" s="1512"/>
      <c r="D5" s="1512"/>
      <c r="E5" s="1512"/>
      <c r="F5" s="1512"/>
      <c r="G5" s="1512"/>
      <c r="H5" s="1512"/>
      <c r="I5" s="1512"/>
      <c r="J5" s="1513"/>
      <c r="K5" s="1440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77.099999999999994" customHeight="1" x14ac:dyDescent="0.4">
      <c r="A6" s="1051"/>
      <c r="B6" s="1458"/>
      <c r="C6" s="1446" t="s">
        <v>36</v>
      </c>
      <c r="D6" s="1465" t="s">
        <v>865</v>
      </c>
      <c r="E6" s="1466" t="str">
        <f>'Прайс повний'!A282</f>
        <v>40 030</v>
      </c>
      <c r="F6" s="1137" t="str">
        <f>'Прайс повний'!F282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v>
      </c>
      <c r="G6" s="1465" t="s">
        <v>923</v>
      </c>
      <c r="H6" s="1459">
        <f>'Прайс повний'!I282</f>
        <v>1600</v>
      </c>
      <c r="I6" s="1467">
        <f>'Прайс повний'!J282</f>
        <v>1600</v>
      </c>
      <c r="J6" s="435"/>
      <c r="K6" s="110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1" ht="77.099999999999994" customHeight="1" x14ac:dyDescent="0.4">
      <c r="A7" s="1051"/>
      <c r="B7" s="1068"/>
      <c r="C7" s="1069" t="s">
        <v>36</v>
      </c>
      <c r="D7" s="446" t="s">
        <v>864</v>
      </c>
      <c r="E7" s="459" t="str">
        <f>'Прайс повний'!A283</f>
        <v>40 045</v>
      </c>
      <c r="F7" s="444" t="str">
        <f>'Прайс повний'!F283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7" s="446" t="s">
        <v>923</v>
      </c>
      <c r="H7" s="1070">
        <f>'Прайс повний'!I283</f>
        <v>2200</v>
      </c>
      <c r="I7" s="1066">
        <f>'Прайс повний'!J283</f>
        <v>2200</v>
      </c>
      <c r="J7" s="419"/>
      <c r="K7" s="1103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1" ht="77.099999999999994" customHeight="1" x14ac:dyDescent="0.4">
      <c r="A8" s="1051"/>
      <c r="B8" s="1068"/>
      <c r="C8" s="1069" t="s">
        <v>36</v>
      </c>
      <c r="D8" s="1063" t="s">
        <v>863</v>
      </c>
      <c r="E8" s="1064" t="str">
        <f>'Прайс повний'!A284</f>
        <v>40 060</v>
      </c>
      <c r="F8" s="1065" t="str">
        <f>'Прайс повний'!F284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8" s="1063" t="s">
        <v>923</v>
      </c>
      <c r="H8" s="1070">
        <f>'Прайс повний'!I284</f>
        <v>2800</v>
      </c>
      <c r="I8" s="1066">
        <f>'Прайс повний'!J284</f>
        <v>2800</v>
      </c>
      <c r="J8" s="419"/>
      <c r="K8" s="1103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1" ht="77.099999999999994" customHeight="1" x14ac:dyDescent="0.4">
      <c r="A9" s="1051"/>
      <c r="B9" s="1068"/>
      <c r="C9" s="1069" t="s">
        <v>36</v>
      </c>
      <c r="D9" s="446" t="s">
        <v>862</v>
      </c>
      <c r="E9" s="459" t="str">
        <f>'Прайс повний'!A285</f>
        <v>40 075</v>
      </c>
      <c r="F9" s="444" t="str">
        <f>'Прайс повний'!F285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v>
      </c>
      <c r="G9" s="446" t="s">
        <v>923</v>
      </c>
      <c r="H9" s="1070">
        <f>'Прайс повний'!I285</f>
        <v>3400</v>
      </c>
      <c r="I9" s="1066">
        <f>'Прайс повний'!J285</f>
        <v>3400</v>
      </c>
      <c r="J9" s="419"/>
      <c r="K9" s="1103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1" ht="77.099999999999994" customHeight="1" x14ac:dyDescent="0.4">
      <c r="A10" s="1051"/>
      <c r="B10" s="1068"/>
      <c r="C10" s="1069" t="s">
        <v>36</v>
      </c>
      <c r="D10" s="1063" t="s">
        <v>860</v>
      </c>
      <c r="E10" s="1064" t="str">
        <f>'Прайс повний'!A286</f>
        <v>40 090</v>
      </c>
      <c r="F10" s="1067" t="str">
        <f>'Прайс повний'!F286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10" s="1063" t="s">
        <v>923</v>
      </c>
      <c r="H10" s="1070">
        <f>'Прайс повний'!I286</f>
        <v>4000</v>
      </c>
      <c r="I10" s="1066">
        <f>'Прайс повний'!J286</f>
        <v>4000</v>
      </c>
      <c r="J10" s="419"/>
      <c r="K10" s="1103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1" ht="77.099999999999994" customHeight="1" x14ac:dyDescent="0.4">
      <c r="A11" s="1051"/>
      <c r="B11" s="1068"/>
      <c r="C11" s="1069" t="s">
        <v>36</v>
      </c>
      <c r="D11" s="446" t="str">
        <f>'Прайс повний'!E287</f>
        <v>Комплект заземлення R10,5m</v>
      </c>
      <c r="E11" s="459" t="str">
        <f>'Прайс повний'!A287</f>
        <v>40 105</v>
      </c>
      <c r="F11" s="444" t="str">
        <f>'Прайс повний'!F287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11" s="446" t="s">
        <v>923</v>
      </c>
      <c r="H11" s="1070">
        <f>'Прайс повний'!I287</f>
        <v>4550</v>
      </c>
      <c r="I11" s="1066">
        <f>'Прайс повний'!J287</f>
        <v>4550</v>
      </c>
      <c r="J11" s="419"/>
      <c r="K11" s="1103"/>
      <c r="L11" s="1"/>
      <c r="M11" s="1"/>
      <c r="N11" s="1506"/>
      <c r="O11" s="1506"/>
      <c r="P11" s="1506"/>
      <c r="Q11" s="1506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1" ht="77.099999999999994" customHeight="1" x14ac:dyDescent="0.4">
      <c r="A12" s="1051"/>
      <c r="B12" s="1068"/>
      <c r="C12" s="1069" t="s">
        <v>36</v>
      </c>
      <c r="D12" s="1063" t="str">
        <f>'Прайс повний'!E288</f>
        <v>Комплект заземлення R12m</v>
      </c>
      <c r="E12" s="1064" t="str">
        <f>'Прайс повний'!A288</f>
        <v>40 120</v>
      </c>
      <c r="F12" s="1067" t="str">
        <f>'Прайс повний'!F288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v>
      </c>
      <c r="G12" s="1063" t="s">
        <v>923</v>
      </c>
      <c r="H12" s="1070">
        <f>'Прайс повний'!I288</f>
        <v>5150</v>
      </c>
      <c r="I12" s="1066">
        <f>'Прайс повний'!J288</f>
        <v>5150</v>
      </c>
      <c r="J12" s="419"/>
      <c r="K12" s="1103"/>
      <c r="L12" s="1"/>
      <c r="M12" s="1"/>
      <c r="N12" s="1506"/>
      <c r="O12" s="1506"/>
      <c r="P12" s="1506"/>
      <c r="Q12" s="1506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1" ht="77.099999999999994" customHeight="1" x14ac:dyDescent="0.4">
      <c r="A13" s="1051"/>
      <c r="B13" s="1068"/>
      <c r="C13" s="1069" t="s">
        <v>36</v>
      </c>
      <c r="D13" s="446" t="str">
        <f>'Прайс повний'!E289</f>
        <v>Комплект заземлення R13,5m</v>
      </c>
      <c r="E13" s="459" t="str">
        <f>'Прайс повний'!A289</f>
        <v>40 135</v>
      </c>
      <c r="F13" s="444" t="str">
        <f>'Прайс повний'!F289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v>
      </c>
      <c r="G13" s="446" t="s">
        <v>923</v>
      </c>
      <c r="H13" s="1070">
        <f>'Прайс повний'!I289</f>
        <v>5750</v>
      </c>
      <c r="I13" s="1066">
        <f>'Прайс повний'!J289</f>
        <v>5750</v>
      </c>
      <c r="J13" s="419"/>
      <c r="K13" s="1103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31" ht="77.099999999999994" customHeight="1" thickBot="1" x14ac:dyDescent="0.45">
      <c r="A14" s="1051"/>
      <c r="B14" s="1441"/>
      <c r="C14" s="1442" t="s">
        <v>36</v>
      </c>
      <c r="D14" s="1455" t="str">
        <f>'Прайс повний'!E290</f>
        <v>Комплект заземлення R15m</v>
      </c>
      <c r="E14" s="1456" t="str">
        <f>'Прайс повний'!A290</f>
        <v>40 150</v>
      </c>
      <c r="F14" s="1133" t="str">
        <f>'Прайс повний'!F290</f>
        <v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14" s="1455" t="s">
        <v>923</v>
      </c>
      <c r="H14" s="1444">
        <f>'Прайс повний'!I290</f>
        <v>6650</v>
      </c>
      <c r="I14" s="1457">
        <f>'Прайс повний'!J290</f>
        <v>6650</v>
      </c>
      <c r="J14" s="463"/>
      <c r="K14" s="110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31" ht="15" customHeight="1" thickBot="1" x14ac:dyDescent="0.3">
      <c r="A15" s="1511" t="s">
        <v>1464</v>
      </c>
      <c r="B15" s="1512"/>
      <c r="C15" s="1512"/>
      <c r="D15" s="1512"/>
      <c r="E15" s="1512"/>
      <c r="F15" s="1512"/>
      <c r="G15" s="1512"/>
      <c r="H15" s="1512"/>
      <c r="I15" s="1512"/>
      <c r="J15" s="1513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1" ht="77.099999999999994" customHeight="1" x14ac:dyDescent="0.25">
      <c r="A16" s="1042"/>
      <c r="B16" s="1458"/>
      <c r="C16" s="1446" t="s">
        <v>45</v>
      </c>
      <c r="D16" s="433" t="str">
        <f>'Прайс повний'!E291</f>
        <v>Комплект заземлення R3m d20mm</v>
      </c>
      <c r="E16" s="1305">
        <f>'Прайс повний'!A291</f>
        <v>42030</v>
      </c>
      <c r="F16" s="431" t="str">
        <f>'Прайс повний'!F291</f>
        <v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6" s="433" t="str">
        <f>'Прайс повний'!G291</f>
        <v>компл.</v>
      </c>
      <c r="H16" s="1459">
        <f>'Прайс повний'!I291</f>
        <v>1950</v>
      </c>
      <c r="I16" s="1040">
        <f>'Прайс повний'!J291</f>
        <v>1950</v>
      </c>
      <c r="J16" s="435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77.099999999999994" customHeight="1" x14ac:dyDescent="0.25">
      <c r="A17" s="1042"/>
      <c r="B17" s="1068"/>
      <c r="C17" s="1069" t="s">
        <v>45</v>
      </c>
      <c r="D17" s="446" t="str">
        <f>'Прайс повний'!E292</f>
        <v>Комплект заземлення R4,5m d20mm</v>
      </c>
      <c r="E17" s="445">
        <f>'Прайс повний'!A292</f>
        <v>42045</v>
      </c>
      <c r="F17" s="444" t="str">
        <f>'Прайс повний'!F292</f>
        <v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7" s="446" t="str">
        <f>'Прайс повний'!G292</f>
        <v>компл.</v>
      </c>
      <c r="H17" s="1070">
        <f>'Прайс повний'!I292</f>
        <v>2650</v>
      </c>
      <c r="I17" s="576">
        <f>'Прайс повний'!J292</f>
        <v>2650</v>
      </c>
      <c r="J17" s="419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77.099999999999994" customHeight="1" x14ac:dyDescent="0.25">
      <c r="A18" s="1042"/>
      <c r="B18" s="1068"/>
      <c r="C18" s="1069" t="s">
        <v>45</v>
      </c>
      <c r="D18" s="446" t="str">
        <f>'Прайс повний'!E293</f>
        <v>Комплект заземлення R6m d20mm</v>
      </c>
      <c r="E18" s="445">
        <f>'Прайс повний'!A293</f>
        <v>42060</v>
      </c>
      <c r="F18" s="444" t="str">
        <f>'Прайс повний'!F293</f>
        <v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8" s="446" t="str">
        <f>'Прайс повний'!G293</f>
        <v>компл.</v>
      </c>
      <c r="H18" s="1070">
        <f>'Прайс повний'!I293</f>
        <v>3350</v>
      </c>
      <c r="I18" s="576">
        <f>'Прайс повний'!J293</f>
        <v>3350</v>
      </c>
      <c r="J18" s="419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77.099999999999994" customHeight="1" x14ac:dyDescent="0.25">
      <c r="A19" s="1042"/>
      <c r="B19" s="1068"/>
      <c r="C19" s="1069" t="s">
        <v>45</v>
      </c>
      <c r="D19" s="446" t="str">
        <f>'Прайс повний'!E294</f>
        <v>Комплект заземлення R7,5m d20mm</v>
      </c>
      <c r="E19" s="445">
        <f>'Прайс повний'!A294</f>
        <v>42075</v>
      </c>
      <c r="F19" s="444" t="str">
        <f>'Прайс повний'!F294</f>
        <v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9" s="446" t="str">
        <f>'Прайс повний'!G294</f>
        <v>компл.</v>
      </c>
      <c r="H19" s="1070">
        <f>'Прайс повний'!I294</f>
        <v>4050</v>
      </c>
      <c r="I19" s="576">
        <f>'Прайс повний'!J294</f>
        <v>4050</v>
      </c>
      <c r="J19" s="419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77.099999999999994" customHeight="1" x14ac:dyDescent="0.25">
      <c r="A20" s="1042"/>
      <c r="B20" s="1068"/>
      <c r="C20" s="1069" t="s">
        <v>45</v>
      </c>
      <c r="D20" s="446" t="str">
        <f>'Прайс повний'!E295</f>
        <v>Комплект заземлення R9m d20mm</v>
      </c>
      <c r="E20" s="445">
        <f>'Прайс повний'!A295</f>
        <v>42090</v>
      </c>
      <c r="F20" s="444" t="str">
        <f>'Прайс повний'!F295</f>
        <v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0" s="446" t="str">
        <f>'Прайс повний'!G295</f>
        <v>компл.</v>
      </c>
      <c r="H20" s="1070">
        <f>'Прайс повний'!I295</f>
        <v>4750</v>
      </c>
      <c r="I20" s="576">
        <f>'Прайс повний'!J295</f>
        <v>4750</v>
      </c>
      <c r="J20" s="41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77.099999999999994" customHeight="1" x14ac:dyDescent="0.25">
      <c r="A21" s="1042"/>
      <c r="B21" s="1068"/>
      <c r="C21" s="1069" t="s">
        <v>45</v>
      </c>
      <c r="D21" s="446" t="str">
        <f>'Прайс повний'!E296</f>
        <v>Комплект заземлення R10,5m d20mm</v>
      </c>
      <c r="E21" s="445">
        <f>'Прайс повний'!A296</f>
        <v>42105</v>
      </c>
      <c r="F21" s="444" t="str">
        <f>'Прайс повний'!F296</f>
        <v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1" s="446" t="str">
        <f>'Прайс повний'!G296</f>
        <v>компл.</v>
      </c>
      <c r="H21" s="1070">
        <f>'Прайс повний'!I296</f>
        <v>5450</v>
      </c>
      <c r="I21" s="576">
        <f>'Прайс повний'!J296</f>
        <v>5450</v>
      </c>
      <c r="J21" s="419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77.099999999999994" customHeight="1" x14ac:dyDescent="0.25">
      <c r="A22" s="1042"/>
      <c r="B22" s="1068"/>
      <c r="C22" s="1069" t="s">
        <v>45</v>
      </c>
      <c r="D22" s="446" t="str">
        <f>'Прайс повний'!E297</f>
        <v>Комплект заземлення R12m d20mm</v>
      </c>
      <c r="E22" s="445">
        <f>'Прайс повний'!A297</f>
        <v>42120</v>
      </c>
      <c r="F22" s="444" t="str">
        <f>'Прайс повний'!F297</f>
        <v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2" s="446" t="str">
        <f>'Прайс повний'!G297</f>
        <v>компл.</v>
      </c>
      <c r="H22" s="1070">
        <f>'Прайс повний'!I297</f>
        <v>6200</v>
      </c>
      <c r="I22" s="576">
        <f>'Прайс повний'!J297</f>
        <v>6200</v>
      </c>
      <c r="J22" s="41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77.099999999999994" customHeight="1" x14ac:dyDescent="0.25">
      <c r="A23" s="1042"/>
      <c r="B23" s="1068"/>
      <c r="C23" s="1069" t="s">
        <v>45</v>
      </c>
      <c r="D23" s="446" t="str">
        <f>'Прайс повний'!E298</f>
        <v>Комплект заземлення R13,5m d20mm</v>
      </c>
      <c r="E23" s="445">
        <f>'Прайс повний'!A298</f>
        <v>42135</v>
      </c>
      <c r="F23" s="444" t="str">
        <f>'Прайс повний'!F298</f>
        <v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3" s="446" t="str">
        <f>'Прайс повний'!G298</f>
        <v>компл.</v>
      </c>
      <c r="H23" s="1070">
        <f>'Прайс повний'!I298</f>
        <v>6900</v>
      </c>
      <c r="I23" s="576">
        <f>'Прайс повний'!J298</f>
        <v>6900</v>
      </c>
      <c r="J23" s="41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77.099999999999994" customHeight="1" thickBot="1" x14ac:dyDescent="0.3">
      <c r="A24" s="1042"/>
      <c r="B24" s="1441"/>
      <c r="C24" s="1442" t="s">
        <v>45</v>
      </c>
      <c r="D24" s="462" t="str">
        <f>'Прайс повний'!E299</f>
        <v>Комплект заземлення R15m d20mm</v>
      </c>
      <c r="E24" s="1443">
        <f>'Прайс повний'!A299</f>
        <v>42150</v>
      </c>
      <c r="F24" s="460" t="str">
        <f>'Прайс повний'!F299</f>
        <v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v>
      </c>
      <c r="G24" s="462" t="str">
        <f>'Прайс повний'!G299</f>
        <v>компл.</v>
      </c>
      <c r="H24" s="1444">
        <f>'Прайс повний'!I299</f>
        <v>8000</v>
      </c>
      <c r="I24" s="1136">
        <f>'Прайс повний'!J299</f>
        <v>8000</v>
      </c>
      <c r="J24" s="463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15" customHeight="1" thickBot="1" x14ac:dyDescent="0.3">
      <c r="A25" s="1511" t="s">
        <v>1273</v>
      </c>
      <c r="B25" s="1512"/>
      <c r="C25" s="1512"/>
      <c r="D25" s="1512"/>
      <c r="E25" s="1512"/>
      <c r="F25" s="1512"/>
      <c r="G25" s="1512"/>
      <c r="H25" s="1512"/>
      <c r="I25" s="1512"/>
      <c r="J25" s="1513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77.099999999999994" customHeight="1" x14ac:dyDescent="0.25">
      <c r="A26" s="1468"/>
      <c r="B26" s="1445" t="str">
        <f>'Прайс повний'!B300</f>
        <v>43/3</v>
      </c>
      <c r="C26" s="1446" t="str">
        <f>'Прайс повний'!C300</f>
        <v>Ni</v>
      </c>
      <c r="D26" s="433" t="str">
        <f>'Прайс повний'!E300</f>
        <v>Комплект заземлення R3m-Ni</v>
      </c>
      <c r="E26" s="1310">
        <f>'Прайс повний'!A300</f>
        <v>43030</v>
      </c>
      <c r="F26" s="431" t="str">
        <f>'Прайс повний'!F300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v>
      </c>
      <c r="G26" s="470" t="str">
        <f>'Прайс повний'!G300</f>
        <v>компл.</v>
      </c>
      <c r="H26" s="1092">
        <f>'Прайс повний'!I300</f>
        <v>2350</v>
      </c>
      <c r="I26" s="1040">
        <f>'Прайс повний'!J300</f>
        <v>2350</v>
      </c>
      <c r="J26" s="435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77.099999999999994" customHeight="1" x14ac:dyDescent="0.25">
      <c r="A27" s="1468"/>
      <c r="B27" s="1071" t="str">
        <f>'Прайс повний'!B301</f>
        <v>43/4,5</v>
      </c>
      <c r="C27" s="1069" t="str">
        <f>'Прайс повний'!C301</f>
        <v>Ni</v>
      </c>
      <c r="D27" s="446" t="str">
        <f>'Прайс повний'!E301</f>
        <v>Комплект заземлення R4,5m-Ni</v>
      </c>
      <c r="E27" s="519">
        <f>'Прайс повний'!A301</f>
        <v>43045</v>
      </c>
      <c r="F27" s="444" t="str">
        <f>'Прайс повний'!F301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27" s="457" t="str">
        <f>'Прайс повний'!G301</f>
        <v>компл.</v>
      </c>
      <c r="H27" s="1073">
        <f>'Прайс повний'!I301</f>
        <v>3300</v>
      </c>
      <c r="I27" s="576">
        <f>'Прайс повний'!J301</f>
        <v>3300</v>
      </c>
      <c r="J27" s="419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77.099999999999994" customHeight="1" x14ac:dyDescent="0.25">
      <c r="A28" s="1468"/>
      <c r="B28" s="1071" t="str">
        <f>'Прайс повний'!B302</f>
        <v>43/6</v>
      </c>
      <c r="C28" s="1069" t="str">
        <f>'Прайс повний'!C302</f>
        <v>Ni</v>
      </c>
      <c r="D28" s="446" t="str">
        <f>'Прайс повний'!E302</f>
        <v>Комплект заземлення R6m-Ni</v>
      </c>
      <c r="E28" s="519">
        <f>'Прайс повний'!A302</f>
        <v>43060</v>
      </c>
      <c r="F28" s="444" t="str">
        <f>'Прайс повний'!F302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28" s="457" t="str">
        <f>'Прайс повний'!G302</f>
        <v>компл.</v>
      </c>
      <c r="H28" s="1073">
        <f>'Прайс повний'!I302</f>
        <v>4250</v>
      </c>
      <c r="I28" s="576">
        <f>'Прайс повний'!J302</f>
        <v>4250</v>
      </c>
      <c r="J28" s="419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77.099999999999994" customHeight="1" x14ac:dyDescent="0.25">
      <c r="A29" s="1468"/>
      <c r="B29" s="1071" t="str">
        <f>'Прайс повний'!B303</f>
        <v>43/7,5</v>
      </c>
      <c r="C29" s="1069" t="str">
        <f>'Прайс повний'!C303</f>
        <v>Ni</v>
      </c>
      <c r="D29" s="446" t="str">
        <f>'Прайс повний'!E303</f>
        <v>Комплект заземлення R7,5m-Ni</v>
      </c>
      <c r="E29" s="519">
        <f>'Прайс повний'!A303</f>
        <v>43075</v>
      </c>
      <c r="F29" s="444" t="str">
        <f>'Прайс повний'!F303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v>
      </c>
      <c r="G29" s="457" t="str">
        <f>'Прайс повний'!G303</f>
        <v>компл.</v>
      </c>
      <c r="H29" s="1073">
        <f>'Прайс повний'!I303</f>
        <v>5200</v>
      </c>
      <c r="I29" s="576">
        <f>'Прайс повний'!J303</f>
        <v>5200</v>
      </c>
      <c r="J29" s="419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77.099999999999994" customHeight="1" x14ac:dyDescent="0.25">
      <c r="A30" s="1468"/>
      <c r="B30" s="1071" t="str">
        <f>'Прайс повний'!B304</f>
        <v>43/9</v>
      </c>
      <c r="C30" s="1069" t="str">
        <f>'Прайс повний'!C304</f>
        <v>Ni</v>
      </c>
      <c r="D30" s="446" t="str">
        <f>'Прайс повний'!E304</f>
        <v>Комплект заземлення R9m-Ni</v>
      </c>
      <c r="E30" s="519">
        <f>'Прайс повний'!A304</f>
        <v>43090</v>
      </c>
      <c r="F30" s="444" t="str">
        <f>'Прайс повний'!F304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0" s="457" t="str">
        <f>'Прайс повний'!G304</f>
        <v>компл.</v>
      </c>
      <c r="H30" s="1073">
        <f>'Прайс повний'!I304</f>
        <v>6100</v>
      </c>
      <c r="I30" s="576">
        <f>'Прайс повний'!J304</f>
        <v>6100</v>
      </c>
      <c r="J30" s="419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77.099999999999994" customHeight="1" x14ac:dyDescent="0.25">
      <c r="A31" s="1468"/>
      <c r="B31" s="1071" t="str">
        <f>'Прайс повний'!B305</f>
        <v>43/10,5</v>
      </c>
      <c r="C31" s="1069" t="str">
        <f>'Прайс повний'!C305</f>
        <v>Ni</v>
      </c>
      <c r="D31" s="446" t="str">
        <f>'Прайс повний'!E305</f>
        <v>Комплект заземлення R10,5m-Ni</v>
      </c>
      <c r="E31" s="519">
        <f>'Прайс повний'!A305</f>
        <v>43105</v>
      </c>
      <c r="F31" s="444" t="str">
        <f>'Прайс повний'!F305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1" s="457" t="str">
        <f>'Прайс повний'!G305</f>
        <v>компл.</v>
      </c>
      <c r="H31" s="1073">
        <f>'Прайс повний'!I305</f>
        <v>7050</v>
      </c>
      <c r="I31" s="576">
        <f>'Прайс повний'!J305</f>
        <v>7050</v>
      </c>
      <c r="J31" s="419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77.099999999999994" customHeight="1" x14ac:dyDescent="0.25">
      <c r="A32" s="1468"/>
      <c r="B32" s="1071" t="str">
        <f>'Прайс повний'!B306</f>
        <v>43/12</v>
      </c>
      <c r="C32" s="1069" t="str">
        <f>'Прайс повний'!C306</f>
        <v>Ni</v>
      </c>
      <c r="D32" s="446" t="str">
        <f>'Прайс повний'!E306</f>
        <v>Комплект заземлення R12m-Ni</v>
      </c>
      <c r="E32" s="519">
        <f>'Прайс повний'!A306</f>
        <v>43120</v>
      </c>
      <c r="F32" s="444" t="str">
        <f>'Прайс повний'!F306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v>
      </c>
      <c r="G32" s="457" t="str">
        <f>'Прайс повний'!G306</f>
        <v>компл.</v>
      </c>
      <c r="H32" s="1073">
        <f>'Прайс повний'!I306</f>
        <v>8000</v>
      </c>
      <c r="I32" s="576">
        <f>'Прайс повний'!J306</f>
        <v>8000</v>
      </c>
      <c r="J32" s="419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77.099999999999994" customHeight="1" x14ac:dyDescent="0.25">
      <c r="A33" s="1468"/>
      <c r="B33" s="1071" t="str">
        <f>'Прайс повний'!B307</f>
        <v>43/13,5</v>
      </c>
      <c r="C33" s="1069" t="str">
        <f>'Прайс повний'!C307</f>
        <v>Ni</v>
      </c>
      <c r="D33" s="446" t="str">
        <f>'Прайс повний'!E307</f>
        <v>Комплект заземлення R13,5m-Ni</v>
      </c>
      <c r="E33" s="519">
        <f>'Прайс повний'!A307</f>
        <v>43135</v>
      </c>
      <c r="F33" s="444" t="str">
        <f>'Прайс повний'!F307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v>
      </c>
      <c r="G33" s="457" t="str">
        <f>'Прайс повний'!G307</f>
        <v>компл.</v>
      </c>
      <c r="H33" s="1073">
        <f>'Прайс повний'!I307</f>
        <v>8900</v>
      </c>
      <c r="I33" s="576">
        <f>'Прайс повний'!J307</f>
        <v>8900</v>
      </c>
      <c r="J33" s="419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77.099999999999994" customHeight="1" thickBot="1" x14ac:dyDescent="0.3">
      <c r="A34" s="1468"/>
      <c r="B34" s="1447" t="str">
        <f>'Прайс повний'!B308</f>
        <v>43/15</v>
      </c>
      <c r="C34" s="1442" t="str">
        <f>'Прайс повний'!C308</f>
        <v>Ni</v>
      </c>
      <c r="D34" s="462" t="str">
        <f>'Прайс повний'!E308</f>
        <v>Комплект заземлення R15m-Ni</v>
      </c>
      <c r="E34" s="1448">
        <f>'Прайс повний'!A308</f>
        <v>13150</v>
      </c>
      <c r="F34" s="460" t="str">
        <f>'Прайс повний'!F308</f>
        <v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4" s="417" t="str">
        <f>'Прайс повний'!G308</f>
        <v>компл.</v>
      </c>
      <c r="H34" s="1094">
        <f>'Прайс повний'!I308</f>
        <v>10200</v>
      </c>
      <c r="I34" s="1136">
        <f>'Прайс повний'!J308</f>
        <v>10200</v>
      </c>
      <c r="J34" s="463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15" customHeight="1" thickBot="1" x14ac:dyDescent="0.3">
      <c r="A35" s="1511" t="s">
        <v>1644</v>
      </c>
      <c r="B35" s="1512"/>
      <c r="C35" s="1512"/>
      <c r="D35" s="1512"/>
      <c r="E35" s="1512"/>
      <c r="F35" s="1512"/>
      <c r="G35" s="1512"/>
      <c r="H35" s="1512"/>
      <c r="I35" s="1512"/>
      <c r="J35" s="1513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77.099999999999994" customHeight="1" x14ac:dyDescent="0.25">
      <c r="A36" s="1468"/>
      <c r="B36" s="1449"/>
      <c r="C36" s="1446" t="s">
        <v>200</v>
      </c>
      <c r="D36" s="433" t="str">
        <f>'Прайс повний'!E309</f>
        <v>Комплект заземлення R3m-Cu</v>
      </c>
      <c r="E36" s="1297">
        <v>44030</v>
      </c>
      <c r="F36" s="1450" t="s">
        <v>1590</v>
      </c>
      <c r="G36" s="470" t="s">
        <v>923</v>
      </c>
      <c r="H36" s="1092">
        <f>'Прайс повний'!I309</f>
        <v>3000</v>
      </c>
      <c r="I36" s="1040">
        <f>'Прайс повний'!J309</f>
        <v>3000</v>
      </c>
      <c r="J36" s="367"/>
      <c r="K36" s="19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s="237" customFormat="1" ht="77.099999999999994" customHeight="1" x14ac:dyDescent="0.25">
      <c r="A37" s="1468" t="e" vm="1">
        <v>#VALUE!</v>
      </c>
      <c r="B37" s="1076"/>
      <c r="C37" s="1069" t="s">
        <v>200</v>
      </c>
      <c r="D37" s="446" t="str">
        <f>'Прайс повний'!E310</f>
        <v>Комплект заземлення R4,5m-Cu</v>
      </c>
      <c r="E37" s="519">
        <v>44045</v>
      </c>
      <c r="F37" s="579" t="s">
        <v>1507</v>
      </c>
      <c r="G37" s="457" t="s">
        <v>923</v>
      </c>
      <c r="H37" s="1073">
        <f>'Прайс повний'!I310</f>
        <v>4200</v>
      </c>
      <c r="I37" s="576">
        <f>'Прайс повний'!J310</f>
        <v>4200</v>
      </c>
      <c r="J37" s="370"/>
      <c r="K37" s="19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77.099999999999994" customHeight="1" x14ac:dyDescent="0.25">
      <c r="A38" s="1468" t="e" vm="2">
        <v>#VALUE!</v>
      </c>
      <c r="B38" s="1076"/>
      <c r="C38" s="1069" t="s">
        <v>200</v>
      </c>
      <c r="D38" s="446" t="str">
        <f>'Прайс повний'!E311</f>
        <v>Комплект заземлення R6m-Cu</v>
      </c>
      <c r="E38" s="519">
        <v>44060</v>
      </c>
      <c r="F38" s="444" t="s">
        <v>1510</v>
      </c>
      <c r="G38" s="457" t="s">
        <v>923</v>
      </c>
      <c r="H38" s="1073">
        <f>'Прайс повний'!I311</f>
        <v>5350</v>
      </c>
      <c r="I38" s="576">
        <f>'Прайс повний'!J311</f>
        <v>5350</v>
      </c>
      <c r="J38" s="370"/>
      <c r="K38" s="19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77.099999999999994" customHeight="1" x14ac:dyDescent="0.25">
      <c r="A39" s="1468" t="e" vm="3">
        <v>#VALUE!</v>
      </c>
      <c r="B39" s="1076"/>
      <c r="C39" s="1069" t="s">
        <v>200</v>
      </c>
      <c r="D39" s="446" t="str">
        <f>'Прайс повний'!E312</f>
        <v>Комплект заземлення R7,5m-Cu</v>
      </c>
      <c r="E39" s="519">
        <v>44075</v>
      </c>
      <c r="F39" s="444" t="s">
        <v>1511</v>
      </c>
      <c r="G39" s="457" t="s">
        <v>923</v>
      </c>
      <c r="H39" s="1073">
        <f>'Прайс повний'!I312</f>
        <v>6500</v>
      </c>
      <c r="I39" s="576">
        <f>'Прайс повний'!J312</f>
        <v>6500</v>
      </c>
      <c r="J39" s="370"/>
      <c r="K39" s="19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77.099999999999994" customHeight="1" x14ac:dyDescent="0.25">
      <c r="A40" s="1468" t="e" vm="4">
        <v>#VALUE!</v>
      </c>
      <c r="B40" s="1076"/>
      <c r="C40" s="1069" t="s">
        <v>200</v>
      </c>
      <c r="D40" s="446" t="str">
        <f>'Прайс повний'!E313</f>
        <v>Комплект заземлення R9m-Cu</v>
      </c>
      <c r="E40" s="519">
        <v>44090</v>
      </c>
      <c r="F40" s="444" t="s">
        <v>1512</v>
      </c>
      <c r="G40" s="457" t="s">
        <v>923</v>
      </c>
      <c r="H40" s="1073">
        <f>'Прайс повний'!I313</f>
        <v>7650</v>
      </c>
      <c r="I40" s="576">
        <f>'Прайс повний'!J313</f>
        <v>7650</v>
      </c>
      <c r="J40" s="370"/>
      <c r="K40" s="19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77.099999999999994" customHeight="1" x14ac:dyDescent="0.25">
      <c r="A41" s="1468"/>
      <c r="B41" s="1076"/>
      <c r="C41" s="1069" t="s">
        <v>200</v>
      </c>
      <c r="D41" s="446" t="str">
        <f>'Прайс повний'!E314</f>
        <v>Комплект заземлення R10,5m-Cu</v>
      </c>
      <c r="E41" s="1038">
        <v>44105</v>
      </c>
      <c r="F41" s="444" t="s">
        <v>1591</v>
      </c>
      <c r="G41" s="457" t="s">
        <v>923</v>
      </c>
      <c r="H41" s="1073">
        <f>'Прайс повний'!I314</f>
        <v>8800</v>
      </c>
      <c r="I41" s="576">
        <f>'Прайс повний'!J314</f>
        <v>8800</v>
      </c>
      <c r="J41" s="1013"/>
      <c r="K41" s="19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77.099999999999994" customHeight="1" x14ac:dyDescent="0.25">
      <c r="A42" s="1468"/>
      <c r="B42" s="1076"/>
      <c r="C42" s="1069" t="s">
        <v>200</v>
      </c>
      <c r="D42" s="446" t="str">
        <f>'Прайс повний'!E315</f>
        <v>Комплект заземлення R12m-Cu</v>
      </c>
      <c r="E42" s="1038">
        <v>44120</v>
      </c>
      <c r="F42" s="444" t="s">
        <v>1592</v>
      </c>
      <c r="G42" s="457" t="s">
        <v>923</v>
      </c>
      <c r="H42" s="1073">
        <f>'Прайс повний'!I315</f>
        <v>9900</v>
      </c>
      <c r="I42" s="576">
        <f>'Прайс повний'!J315</f>
        <v>9900</v>
      </c>
      <c r="J42" s="1013"/>
      <c r="K42" s="19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77.099999999999994" customHeight="1" x14ac:dyDescent="0.25">
      <c r="A43" s="1468"/>
      <c r="B43" s="1076"/>
      <c r="C43" s="1069" t="s">
        <v>200</v>
      </c>
      <c r="D43" s="446" t="str">
        <f>'Прайс повний'!E316</f>
        <v>Комплект заземлення R13,5m-Cu</v>
      </c>
      <c r="E43" s="1038">
        <v>44135</v>
      </c>
      <c r="F43" s="444" t="s">
        <v>1593</v>
      </c>
      <c r="G43" s="457" t="s">
        <v>923</v>
      </c>
      <c r="H43" s="1073">
        <f>'Прайс повний'!I316</f>
        <v>11100</v>
      </c>
      <c r="I43" s="576">
        <f>'Прайс повний'!J316</f>
        <v>11100</v>
      </c>
      <c r="J43" s="1013"/>
      <c r="K43" s="19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77.099999999999994" customHeight="1" thickBot="1" x14ac:dyDescent="0.3">
      <c r="A44" s="1468"/>
      <c r="B44" s="1451"/>
      <c r="C44" s="1442" t="s">
        <v>200</v>
      </c>
      <c r="D44" s="462" t="str">
        <f>'Прайс повний'!E317</f>
        <v>Комплект заземлення R15m-Cu</v>
      </c>
      <c r="E44" s="1452">
        <v>44150</v>
      </c>
      <c r="F44" s="460" t="s">
        <v>1604</v>
      </c>
      <c r="G44" s="417" t="s">
        <v>923</v>
      </c>
      <c r="H44" s="1094">
        <f>'Прайс повний'!I317</f>
        <v>12600</v>
      </c>
      <c r="I44" s="1136">
        <f>'Прайс повний'!J317</f>
        <v>12600</v>
      </c>
      <c r="J44" s="1453"/>
      <c r="K44" s="19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18" customHeight="1" thickBot="1" x14ac:dyDescent="0.3">
      <c r="A45" s="1518" t="s">
        <v>1409</v>
      </c>
      <c r="B45" s="1519"/>
      <c r="C45" s="1519"/>
      <c r="D45" s="1519"/>
      <c r="E45" s="1519"/>
      <c r="F45" s="1519"/>
      <c r="G45" s="1519"/>
      <c r="H45" s="1519"/>
      <c r="I45" s="1519"/>
      <c r="J45" s="1520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77.099999999999994" customHeight="1" x14ac:dyDescent="0.25">
      <c r="A46" s="1106"/>
      <c r="B46" s="1205"/>
      <c r="C46" s="1143" t="s">
        <v>332</v>
      </c>
      <c r="D46" s="431" t="s">
        <v>333</v>
      </c>
      <c r="E46" s="472" t="s">
        <v>334</v>
      </c>
      <c r="F46" s="431" t="s">
        <v>335</v>
      </c>
      <c r="G46" s="470" t="s">
        <v>16</v>
      </c>
      <c r="H46" s="1321">
        <f>'Прайс повний'!I319</f>
        <v>48.33</v>
      </c>
      <c r="I46" s="1131">
        <f>'Прайс повний'!J319</f>
        <v>48.33</v>
      </c>
      <c r="J46" s="435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77.099999999999994" customHeight="1" x14ac:dyDescent="0.25">
      <c r="A47" s="1106"/>
      <c r="B47" s="1078" t="s">
        <v>336</v>
      </c>
      <c r="C47" s="1079" t="s">
        <v>45</v>
      </c>
      <c r="D47" s="444" t="s">
        <v>337</v>
      </c>
      <c r="E47" s="518" t="s">
        <v>338</v>
      </c>
      <c r="F47" s="444" t="s">
        <v>339</v>
      </c>
      <c r="G47" s="457" t="s">
        <v>16</v>
      </c>
      <c r="H47" s="1091">
        <f>'Прайс повний'!I320</f>
        <v>119.78</v>
      </c>
      <c r="I47" s="576">
        <f>'Прайс повний'!J320</f>
        <v>119.78</v>
      </c>
      <c r="J47" s="419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77.099999999999994" customHeight="1" x14ac:dyDescent="0.25">
      <c r="A48" s="1054"/>
      <c r="B48" s="1078" t="str">
        <f>'Прайс повний'!B321</f>
        <v>43/16</v>
      </c>
      <c r="C48" s="1079" t="str">
        <f>'Прайс повний'!C314</f>
        <v>Cu</v>
      </c>
      <c r="D48" s="444" t="str">
        <f>'Прайс повний'!E321</f>
        <v>Муфта заземлення NI</v>
      </c>
      <c r="E48" s="518" t="s">
        <v>1270</v>
      </c>
      <c r="F48" s="444" t="str">
        <f>'Прайс повний'!F321</f>
        <v>Нержавіюча сталь, з внутрішньою різьбою М16</v>
      </c>
      <c r="G48" s="457" t="s">
        <v>16</v>
      </c>
      <c r="H48" s="1091">
        <f>'Прайс повний'!I321</f>
        <v>222</v>
      </c>
      <c r="I48" s="576">
        <f>'Прайс повний'!J321</f>
        <v>222</v>
      </c>
      <c r="J48" s="419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77.099999999999994" customHeight="1" x14ac:dyDescent="0.25">
      <c r="A49" s="1106"/>
      <c r="B49" s="1080" t="s">
        <v>340</v>
      </c>
      <c r="C49" s="1081" t="s">
        <v>36</v>
      </c>
      <c r="D49" s="510" t="s">
        <v>341</v>
      </c>
      <c r="E49" s="521" t="s">
        <v>342</v>
      </c>
      <c r="F49" s="510" t="s">
        <v>339</v>
      </c>
      <c r="G49" s="556" t="s">
        <v>16</v>
      </c>
      <c r="H49" s="1101">
        <f>'Прайс повний'!I322</f>
        <v>71.78</v>
      </c>
      <c r="I49" s="1095">
        <f>'Прайс повний'!J322</f>
        <v>71.78</v>
      </c>
      <c r="J49" s="419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77.099999999999994" customHeight="1" x14ac:dyDescent="0.25">
      <c r="A50" s="1106"/>
      <c r="B50" s="1082" t="s">
        <v>329</v>
      </c>
      <c r="C50" s="1083" t="s">
        <v>36</v>
      </c>
      <c r="D50" s="488" t="s">
        <v>849</v>
      </c>
      <c r="E50" s="489" t="s">
        <v>330</v>
      </c>
      <c r="F50" s="1169" t="str">
        <f>'Прайс повний'!F325</f>
        <v>Сталь гальванічно оцинкована, довжина 1,5 м, діаметр 16 мм, із зовнішньою різьбою з обох кінців</v>
      </c>
      <c r="G50" s="1098" t="s">
        <v>16</v>
      </c>
      <c r="H50" s="1092">
        <f>'Прайс повний'!I323</f>
        <v>468.59</v>
      </c>
      <c r="I50" s="1040">
        <f>'Прайс повний'!J323</f>
        <v>468.59</v>
      </c>
      <c r="J50" s="1436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77.099999999999994" customHeight="1" x14ac:dyDescent="0.25">
      <c r="A51" s="1105"/>
      <c r="B51" s="1084"/>
      <c r="C51" s="1085" t="s">
        <v>36</v>
      </c>
      <c r="D51" s="444" t="s">
        <v>850</v>
      </c>
      <c r="E51" s="518" t="s">
        <v>851</v>
      </c>
      <c r="F51" s="444" t="s">
        <v>852</v>
      </c>
      <c r="G51" s="457" t="s">
        <v>16</v>
      </c>
      <c r="H51" s="1073">
        <f>'Прайс повний'!I324</f>
        <v>590.49</v>
      </c>
      <c r="I51" s="576">
        <f>'Прайс повний'!J324</f>
        <v>590.49</v>
      </c>
      <c r="J51" s="1436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77.099999999999994" customHeight="1" x14ac:dyDescent="0.25">
      <c r="A52" s="1106"/>
      <c r="B52" s="1086" t="s">
        <v>687</v>
      </c>
      <c r="C52" s="1087" t="s">
        <v>203</v>
      </c>
      <c r="D52" s="481" t="s">
        <v>1271</v>
      </c>
      <c r="E52" s="482" t="s">
        <v>1272</v>
      </c>
      <c r="F52" s="1107" t="s">
        <v>1639</v>
      </c>
      <c r="G52" s="1099" t="s">
        <v>16</v>
      </c>
      <c r="H52" s="1093">
        <f>'Прайс повний'!I325</f>
        <v>717.04</v>
      </c>
      <c r="I52" s="1096">
        <f>'Прайс повний'!J325</f>
        <v>717.04</v>
      </c>
      <c r="J52" s="1436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77.099999999999994" customHeight="1" x14ac:dyDescent="0.25">
      <c r="A53" s="1106"/>
      <c r="B53" s="1078" t="s">
        <v>343</v>
      </c>
      <c r="C53" s="1079" t="s">
        <v>332</v>
      </c>
      <c r="D53" s="444" t="s">
        <v>344</v>
      </c>
      <c r="E53" s="471" t="s">
        <v>345</v>
      </c>
      <c r="F53" s="439" t="str">
        <f>'Прайс повний'!F326</f>
        <v>Надміцна сталь, з внутрішньою різьбою М16, полегшує занурення першого стержня в грунт</v>
      </c>
      <c r="G53" s="457" t="s">
        <v>16</v>
      </c>
      <c r="H53" s="1073">
        <f>'Прайс повний'!I326</f>
        <v>77.72</v>
      </c>
      <c r="I53" s="576">
        <f>'Прайс повний'!J326</f>
        <v>77.72</v>
      </c>
      <c r="J53" s="419"/>
      <c r="K53" s="1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77.099999999999994" customHeight="1" x14ac:dyDescent="0.25">
      <c r="A54" s="1106"/>
      <c r="B54" s="1108" t="s">
        <v>687</v>
      </c>
      <c r="C54" s="1079" t="s">
        <v>332</v>
      </c>
      <c r="D54" s="444" t="str">
        <f>'Прайс повний'!E327</f>
        <v>Насадка SDS-max для вібромолота</v>
      </c>
      <c r="E54" s="459" t="s">
        <v>689</v>
      </c>
      <c r="F54" s="1168" t="str">
        <f>'Прайс повний'!F327</f>
        <v>Сталь надміцна</v>
      </c>
      <c r="G54" s="457" t="s">
        <v>16</v>
      </c>
      <c r="H54" s="1094">
        <f>'Прайс повний'!I327</f>
        <v>491.34</v>
      </c>
      <c r="I54" s="576">
        <f>'Прайс повний'!J327</f>
        <v>491.34</v>
      </c>
      <c r="J54" s="419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77.099999999999994" customHeight="1" x14ac:dyDescent="0.25">
      <c r="A55" s="1106"/>
      <c r="B55" s="1108" t="s">
        <v>1655</v>
      </c>
      <c r="C55" s="1079" t="str">
        <f>'Прайс повний'!C329</f>
        <v>Fe</v>
      </c>
      <c r="D55" s="444" t="str">
        <f>'Прайс повний'!E328</f>
        <v>Насадка HEX для вібромолота</v>
      </c>
      <c r="E55" s="459" t="s">
        <v>1654</v>
      </c>
      <c r="F55" s="439" t="str">
        <f>'Прайс повний'!F328</f>
        <v>Сталь надміцна</v>
      </c>
      <c r="G55" s="457" t="s">
        <v>16</v>
      </c>
      <c r="H55" s="1094">
        <f>'Прайс повний'!I328</f>
        <v>1000</v>
      </c>
      <c r="I55" s="576">
        <f>'Прайс повний'!J328</f>
        <v>1000</v>
      </c>
      <c r="J55" s="419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77.099999999999994" customHeight="1" x14ac:dyDescent="0.25">
      <c r="A56" s="1106"/>
      <c r="B56" s="1088"/>
      <c r="C56" s="1089" t="s">
        <v>332</v>
      </c>
      <c r="D56" s="1418" t="s">
        <v>1024</v>
      </c>
      <c r="E56" s="1170">
        <v>40024</v>
      </c>
      <c r="F56" s="1168" t="s">
        <v>1025</v>
      </c>
      <c r="G56" s="1171" t="s">
        <v>16</v>
      </c>
      <c r="H56" s="1094">
        <f>'Прайс повний'!I329</f>
        <v>137.5</v>
      </c>
      <c r="I56" s="1097">
        <f>'Прайс повний'!J329</f>
        <v>137.5</v>
      </c>
      <c r="J56" s="44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77.099999999999994" customHeight="1" x14ac:dyDescent="0.25">
      <c r="A57" s="1106"/>
      <c r="B57" s="1078"/>
      <c r="C57" s="1079" t="s">
        <v>200</v>
      </c>
      <c r="D57" s="444" t="s">
        <v>855</v>
      </c>
      <c r="E57" s="445">
        <v>40142</v>
      </c>
      <c r="F57" s="444" t="s">
        <v>854</v>
      </c>
      <c r="G57" s="457" t="s">
        <v>16</v>
      </c>
      <c r="H57" s="1073">
        <f>'Прайс повний'!I330</f>
        <v>687.86</v>
      </c>
      <c r="I57" s="576">
        <f>'Прайс повний'!J330</f>
        <v>687.86</v>
      </c>
      <c r="J57" s="419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77.099999999999994" customHeight="1" x14ac:dyDescent="0.25">
      <c r="A58" s="1106"/>
      <c r="B58" s="1078"/>
      <c r="C58" s="1079" t="s">
        <v>200</v>
      </c>
      <c r="D58" s="1067" t="s">
        <v>1673</v>
      </c>
      <c r="E58" s="1140">
        <v>40144</v>
      </c>
      <c r="F58" s="1067" t="s">
        <v>854</v>
      </c>
      <c r="G58" s="1124" t="s">
        <v>16</v>
      </c>
      <c r="H58" s="1092">
        <f>'Прайс повний'!I331</f>
        <v>911.4</v>
      </c>
      <c r="I58" s="576">
        <f>'Прайс повний'!J331</f>
        <v>911.4</v>
      </c>
      <c r="J58" s="419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77.099999999999994" customHeight="1" x14ac:dyDescent="0.25">
      <c r="A59" s="1106"/>
      <c r="B59" s="1078"/>
      <c r="C59" s="1079" t="s">
        <v>857</v>
      </c>
      <c r="D59" s="444" t="s">
        <v>348</v>
      </c>
      <c r="E59" s="445">
        <v>40143</v>
      </c>
      <c r="F59" s="444" t="s">
        <v>349</v>
      </c>
      <c r="G59" s="457" t="s">
        <v>16</v>
      </c>
      <c r="H59" s="1073">
        <f>'Прайс повний'!I332</f>
        <v>244.65</v>
      </c>
      <c r="I59" s="576">
        <f>'Прайс повний'!J332</f>
        <v>244.65</v>
      </c>
      <c r="J59" s="419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77.099999999999994" customHeight="1" x14ac:dyDescent="0.25">
      <c r="A60" s="917"/>
      <c r="B60" s="1152"/>
      <c r="C60" s="1143"/>
      <c r="D60" s="1065" t="str">
        <f>'Прайс повний'!E333</f>
        <v>Стрічка антикорозійна 10м</v>
      </c>
      <c r="E60" s="1433">
        <v>40070</v>
      </c>
      <c r="F60" s="1065" t="str">
        <f>'Прайс повний'!F333</f>
        <v>Клейка стрічка для гідроізоляції та антикорозійного захисту місць з'єднань в землі. Довжина 10 метрів.</v>
      </c>
      <c r="G60" s="1161" t="s">
        <v>358</v>
      </c>
      <c r="H60" s="1092">
        <f>'Прайс повний'!I333</f>
        <v>555</v>
      </c>
      <c r="I60" s="1040">
        <f>'Прайс повний'!J333</f>
        <v>555</v>
      </c>
      <c r="J60" s="419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77.099999999999994" customHeight="1" x14ac:dyDescent="0.25">
      <c r="A61" s="917"/>
      <c r="B61" s="1100"/>
      <c r="C61" s="1079"/>
      <c r="D61" s="444" t="str">
        <f>'Прайс повний'!E334</f>
        <v>Стрічка гідроізоляційна 3м</v>
      </c>
      <c r="E61" s="518"/>
      <c r="F61" s="444" t="str">
        <f>'Прайс повний'!F334</f>
        <v>При використанні рекомендується попередньо розтягнути стрічку в 3 рази для досягнення найкращого прилягання і створення якісного захисту. Ширина: 50 мм
Товщина: 1.65 мм</v>
      </c>
      <c r="G61" s="455" t="s">
        <v>358</v>
      </c>
      <c r="H61" s="1073">
        <f>'Прайс повний'!I334</f>
        <v>220</v>
      </c>
      <c r="I61" s="576">
        <f>'Прайс повний'!J334</f>
        <v>220</v>
      </c>
      <c r="J61" s="419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77.099999999999994" customHeight="1" x14ac:dyDescent="0.25">
      <c r="A62" s="917"/>
      <c r="B62" s="1159"/>
      <c r="C62" s="1130"/>
      <c r="D62" s="1137" t="str">
        <f>'Прайс повний'!E335</f>
        <v>Антикорозійна струмопровідна паста 50 мл.</v>
      </c>
      <c r="E62" s="1160" t="s">
        <v>375</v>
      </c>
      <c r="F62" s="1137" t="str">
        <f>'Прайс повний'!F335</f>
        <v>Паста для використання при монтажі заземлення.</v>
      </c>
      <c r="G62" s="1165" t="s">
        <v>16</v>
      </c>
      <c r="H62" s="1093">
        <f>'Прайс повний'!I335</f>
        <v>90</v>
      </c>
      <c r="I62" s="1131">
        <f>'Прайс повний'!J335</f>
        <v>90</v>
      </c>
      <c r="J62" s="419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77.099999999999994" customHeight="1" x14ac:dyDescent="0.25">
      <c r="A63" s="1106"/>
      <c r="B63" s="1108"/>
      <c r="C63" s="1079" t="str">
        <f>'Прайс повний'!C336</f>
        <v>латунь / АБС-пластмаса</v>
      </c>
      <c r="D63" s="444" t="str">
        <f>'Прайс повний'!E336</f>
        <v>Шина зрівнювання потенціалів</v>
      </c>
      <c r="E63" s="508"/>
      <c r="F63" s="444" t="str">
        <f>'Прайс повний'!F336</f>
        <v>Призначена для електричної комутації та механічної фіксації нульових, фазних і провідників заземлення</v>
      </c>
      <c r="G63" s="457" t="s">
        <v>16</v>
      </c>
      <c r="H63" s="1073">
        <f>'Прайс повний'!I336</f>
        <v>712</v>
      </c>
      <c r="I63" s="576">
        <f>'Прайс повний'!J336</f>
        <v>712</v>
      </c>
      <c r="J63" s="419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77.099999999999994" customHeight="1" x14ac:dyDescent="0.25">
      <c r="A64" s="917"/>
      <c r="B64" s="1166" t="str">
        <f>'Прайс повний'!D337</f>
        <v>68/3 PL</v>
      </c>
      <c r="C64" s="1079" t="str">
        <f>'Прайс повний'!C337</f>
        <v>PL</v>
      </c>
      <c r="D64" s="1067" t="str">
        <f>'Прайс повний'!E337</f>
        <v>Ревізійний колодязь</v>
      </c>
      <c r="E64" s="1167">
        <f>'Прайс повний'!A337</f>
        <v>68030</v>
      </c>
      <c r="F64" s="1067" t="str">
        <f>'Прайс повний'!F337</f>
        <v>Колодязь для контрольного ревізійного з'єднання в землі. 200*200*165mm</v>
      </c>
      <c r="G64" s="1124" t="s">
        <v>16</v>
      </c>
      <c r="H64" s="1073">
        <f>'Прайс повний'!I337</f>
        <v>856.8</v>
      </c>
      <c r="I64" s="576">
        <f>'Прайс повний'!J337</f>
        <v>856.8</v>
      </c>
      <c r="J64" s="419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77.099999999999994" customHeight="1" x14ac:dyDescent="0.25">
      <c r="A65" s="917"/>
      <c r="B65" s="1166" t="str">
        <f>'Прайс повний'!D338</f>
        <v xml:space="preserve"> Ni</v>
      </c>
      <c r="C65" s="1079" t="str">
        <f>'Прайс повний'!C338</f>
        <v>Ni</v>
      </c>
      <c r="D65" s="444" t="str">
        <f>'Прайс повний'!E338</f>
        <v>Ревізійний колодязь з нержавійки</v>
      </c>
      <c r="E65" s="1037" t="str">
        <f>'Прайс повний'!A338</f>
        <v>905023 </v>
      </c>
      <c r="F65" s="444" t="str">
        <f>'Прайс повний'!F338</f>
        <v>Використовується на ділянках з невеликим дорожнім рухом, пішоходна зона тощо. 210х210х120</v>
      </c>
      <c r="G65" s="457" t="s">
        <v>16</v>
      </c>
      <c r="H65" s="1073">
        <f>'Прайс повний'!I338</f>
        <v>5355</v>
      </c>
      <c r="I65" s="576">
        <f>'Прайс повний'!J338</f>
        <v>5355</v>
      </c>
      <c r="J65" s="419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77.099999999999994" customHeight="1" thickBot="1" x14ac:dyDescent="0.3">
      <c r="A66" s="917"/>
      <c r="B66" s="1437" t="str">
        <f>'Прайс повний'!D339</f>
        <v>68/4 PL</v>
      </c>
      <c r="C66" s="1130" t="str">
        <f>'Прайс повний'!C339</f>
        <v>PL</v>
      </c>
      <c r="D66" s="1137" t="str">
        <f>'Прайс повний'!E339</f>
        <v>Коробка монтажна ABS 150x150x70 ІР65</v>
      </c>
      <c r="E66" s="1438">
        <f>'Прайс повний'!A339</f>
        <v>150150</v>
      </c>
      <c r="F66" s="1137" t="str">
        <f>'Прайс повний'!F339</f>
        <v xml:space="preserve">Коробка монтажна ABS 150*150*70, ІР65 </v>
      </c>
      <c r="G66" s="1165" t="s">
        <v>16</v>
      </c>
      <c r="H66" s="1093">
        <f>'Прайс повний'!I339</f>
        <v>299</v>
      </c>
      <c r="I66" s="1131">
        <f>'Прайс повний'!J339</f>
        <v>299</v>
      </c>
      <c r="J66" s="463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18" customHeight="1" thickBot="1" x14ac:dyDescent="0.3">
      <c r="A67" s="1439"/>
      <c r="B67" s="1515" t="s">
        <v>1640</v>
      </c>
      <c r="C67" s="1516"/>
      <c r="D67" s="1516"/>
      <c r="E67" s="1516"/>
      <c r="F67" s="1516"/>
      <c r="G67" s="1516"/>
      <c r="H67" s="1516"/>
      <c r="I67" s="1516"/>
      <c r="J67" s="1517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77.099999999999994" customHeight="1" x14ac:dyDescent="0.25">
      <c r="A68" s="1126"/>
      <c r="B68" s="1205"/>
      <c r="C68" s="1143" t="s">
        <v>207</v>
      </c>
      <c r="D68" s="1065" t="str">
        <f>'Прайс повний'!E345</f>
        <v>Смуга TSO 25х4</v>
      </c>
      <c r="E68" s="1425">
        <v>40090</v>
      </c>
      <c r="F68" s="1065" t="s">
        <v>366</v>
      </c>
      <c r="G68" s="1161" t="s">
        <v>358</v>
      </c>
      <c r="H68" s="1092">
        <f>'Прайс повний'!I345</f>
        <v>124.8</v>
      </c>
      <c r="I68" s="1040">
        <f>'Прайс повний'!J345</f>
        <v>124.8</v>
      </c>
      <c r="J68" s="1048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77.099999999999994" customHeight="1" x14ac:dyDescent="0.25">
      <c r="A69" s="1126"/>
      <c r="B69" s="1078"/>
      <c r="C69" s="1079" t="s">
        <v>207</v>
      </c>
      <c r="D69" s="444" t="str">
        <f>'Прайс повний'!E346</f>
        <v>Смуга TSO 30х3,5</v>
      </c>
      <c r="E69" s="1037">
        <v>40091</v>
      </c>
      <c r="F69" s="444" t="s">
        <v>368</v>
      </c>
      <c r="G69" s="455" t="s">
        <v>358</v>
      </c>
      <c r="H69" s="1073">
        <f>'Прайс повний'!I346</f>
        <v>131.04</v>
      </c>
      <c r="I69" s="576">
        <f>'Прайс повний'!J346</f>
        <v>131.04</v>
      </c>
      <c r="J69" s="419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77.099999999999994" customHeight="1" x14ac:dyDescent="0.25">
      <c r="A70" s="1126"/>
      <c r="B70" s="1078"/>
      <c r="C70" s="1079" t="s">
        <v>207</v>
      </c>
      <c r="D70" s="1067" t="str">
        <f>'Прайс повний'!E347</f>
        <v>Смуга TSO 40х4</v>
      </c>
      <c r="E70" s="1167">
        <v>40092</v>
      </c>
      <c r="F70" s="1067" t="s">
        <v>370</v>
      </c>
      <c r="G70" s="1129" t="s">
        <v>358</v>
      </c>
      <c r="H70" s="1073">
        <f>'Прайс повний'!I347</f>
        <v>201.24</v>
      </c>
      <c r="I70" s="576">
        <f>'Прайс повний'!J347</f>
        <v>201.24</v>
      </c>
      <c r="J70" s="419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77.099999999999994" customHeight="1" x14ac:dyDescent="0.25">
      <c r="A71" s="1126"/>
      <c r="B71" s="1078"/>
      <c r="C71" s="1079" t="s">
        <v>200</v>
      </c>
      <c r="D71" s="444" t="str">
        <f>'Прайс повний'!E348</f>
        <v>Смуга мідна 25*4</v>
      </c>
      <c r="E71" s="1037">
        <v>40093</v>
      </c>
      <c r="F71" s="444" t="str">
        <f>'Прайс повний'!F348</f>
        <v>Сталь плоска мідна 25*4, 1м.п.=0,89 кг,                  1 кг=1,123 м.п.</v>
      </c>
      <c r="G71" s="455" t="s">
        <v>358</v>
      </c>
      <c r="H71" s="1073">
        <f>'Прайс повний'!I348</f>
        <v>870.1</v>
      </c>
      <c r="I71" s="576">
        <f>'Прайс повний'!J348</f>
        <v>870.1</v>
      </c>
      <c r="J71" s="419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77.099999999999994" customHeight="1" x14ac:dyDescent="0.25">
      <c r="A72" s="1126"/>
      <c r="B72" s="1078"/>
      <c r="C72" s="1079" t="s">
        <v>200</v>
      </c>
      <c r="D72" s="1067" t="str">
        <f>'Прайс повний'!E349</f>
        <v>Смуга обміднена 25*4</v>
      </c>
      <c r="E72" s="1037">
        <v>40094</v>
      </c>
      <c r="F72" s="1067" t="str">
        <f>'Прайс повний'!F349</f>
        <v>Сталь плоска 25х4 обміднена,
1 м.п. = 0,8 кг, 1 кг = 1,25 м.п.  Товщина покриття мінімум 70мкм</v>
      </c>
      <c r="G72" s="1129" t="s">
        <v>358</v>
      </c>
      <c r="H72" s="1073">
        <f>'Прайс повний'!I349</f>
        <v>448.41</v>
      </c>
      <c r="I72" s="576">
        <f>'Прайс повний'!J349</f>
        <v>448.41</v>
      </c>
      <c r="J72" s="419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77.099999999999994" customHeight="1" x14ac:dyDescent="0.25">
      <c r="A73" s="1126"/>
      <c r="B73" s="1078"/>
      <c r="C73" s="1079" t="s">
        <v>200</v>
      </c>
      <c r="D73" s="444" t="str">
        <f>'Прайс повний'!E350</f>
        <v>Смуга обміднена 40*4</v>
      </c>
      <c r="E73" s="1037">
        <v>40095</v>
      </c>
      <c r="F73" s="444" t="str">
        <f>'Прайс повний'!F350</f>
        <v>Сталь плоска 40х4 обміднена,
1 м.п. = 1,29 кг, 1 кг = 0,78 м.п.  Товщина покриття мінімум 70мкм</v>
      </c>
      <c r="G73" s="455" t="s">
        <v>358</v>
      </c>
      <c r="H73" s="1073">
        <f>'Прайс повний'!I350</f>
        <v>770</v>
      </c>
      <c r="I73" s="576">
        <f>'Прайс повний'!J350</f>
        <v>770</v>
      </c>
      <c r="J73" s="419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77.099999999999994" customHeight="1" x14ac:dyDescent="0.25">
      <c r="A74" s="917"/>
      <c r="B74" s="1125"/>
      <c r="C74" s="1079" t="s">
        <v>200</v>
      </c>
      <c r="D74" s="1067" t="str">
        <f>'Прайс повний'!E351</f>
        <v>Провід ПВ3 1*6 для заземлення</v>
      </c>
      <c r="E74" s="1158" t="s">
        <v>1105</v>
      </c>
      <c r="F74" s="1067" t="str">
        <f>'Прайс повний'!F351</f>
        <v>Силовий провід з мідної багатодротяної жили перерізом 6 мм.</v>
      </c>
      <c r="G74" s="1129" t="s">
        <v>358</v>
      </c>
      <c r="H74" s="1073">
        <f>'Прайс повний'!I351</f>
        <v>71.97</v>
      </c>
      <c r="I74" s="576">
        <f>'Прайс повний'!J351</f>
        <v>71.97</v>
      </c>
      <c r="J74" s="419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77.099999999999994" customHeight="1" x14ac:dyDescent="0.25">
      <c r="A75" s="917"/>
      <c r="B75" s="1100"/>
      <c r="C75" s="1079" t="s">
        <v>200</v>
      </c>
      <c r="D75" s="444" t="str">
        <f>'Прайс повний'!E352</f>
        <v>Провід ПВ3 1*10 для заземлення</v>
      </c>
      <c r="E75" s="518" t="s">
        <v>1447</v>
      </c>
      <c r="F75" s="444" t="str">
        <f>'Прайс повний'!F352</f>
        <v>Силовий провід з мідної багатодротяної жили перерізом 10 мм.</v>
      </c>
      <c r="G75" s="455" t="s">
        <v>358</v>
      </c>
      <c r="H75" s="1073">
        <f>'Прайс повний'!I352</f>
        <v>131.32</v>
      </c>
      <c r="I75" s="576">
        <f>'Прайс повний'!J352</f>
        <v>131.32</v>
      </c>
      <c r="J75" s="419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77.099999999999994" customHeight="1" x14ac:dyDescent="0.25">
      <c r="A76" s="917"/>
      <c r="B76" s="1100"/>
      <c r="C76" s="1079" t="s">
        <v>200</v>
      </c>
      <c r="D76" s="1067" t="str">
        <f>'Прайс повний'!E353</f>
        <v>Провід ПВ3 1*16 для заземлення</v>
      </c>
      <c r="E76" s="1158" t="s">
        <v>1450</v>
      </c>
      <c r="F76" s="1067" t="str">
        <f>'Прайс повний'!F353</f>
        <v>Силовий провід з мідної багатодротяної жили перерізом 16 мм.</v>
      </c>
      <c r="G76" s="1129" t="s">
        <v>358</v>
      </c>
      <c r="H76" s="1073">
        <f>'Прайс повний'!I353</f>
        <v>197.97</v>
      </c>
      <c r="I76" s="576">
        <f>'Прайс повний'!J353</f>
        <v>197.97</v>
      </c>
      <c r="J76" s="419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77.099999999999994" customHeight="1" x14ac:dyDescent="0.25">
      <c r="A77" s="917"/>
      <c r="B77" s="1125"/>
      <c r="C77" s="1079" t="s">
        <v>200</v>
      </c>
      <c r="D77" s="444" t="str">
        <f>'Прайс повний'!E354</f>
        <v xml:space="preserve">Наконечник мідно-луджений  6/8 </v>
      </c>
      <c r="E77" s="518" t="s">
        <v>1657</v>
      </c>
      <c r="F77" s="444" t="str">
        <f>'Прайс повний'!F354</f>
        <v>Кабельний наконечник призначений для обжимання жил мідних та алюмінієвих кабелів методом опресування: січення провідника: 6мм2; матеріал: луджена мідь; діаметр отвору під гвинт: 8 мм</v>
      </c>
      <c r="G77" s="470" t="s">
        <v>16</v>
      </c>
      <c r="H77" s="1073">
        <f>'Прайс повний'!I354</f>
        <v>30.21</v>
      </c>
      <c r="I77" s="576">
        <f>'Прайс повний'!J354</f>
        <v>30.21</v>
      </c>
      <c r="J77" s="419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77.099999999999994" customHeight="1" x14ac:dyDescent="0.25">
      <c r="A78" s="917"/>
      <c r="B78" s="1100"/>
      <c r="C78" s="1079" t="s">
        <v>200</v>
      </c>
      <c r="D78" s="1067" t="str">
        <f>'Прайс повний'!E355</f>
        <v xml:space="preserve">Наконечник мідно-луджений  10/8 </v>
      </c>
      <c r="E78" s="1158" t="s">
        <v>1658</v>
      </c>
      <c r="F78" s="1067" t="str">
        <f>'Прайс повний'!F355</f>
        <v>Кабельний наконечник призначений для обжимання жил мідних та алюмінієвих кабелів методом опресування: січення провідника: 10мм2; матеріал: луджена мідь; діаметр отвору під гвинт: 8 мм</v>
      </c>
      <c r="G78" s="1153" t="s">
        <v>16</v>
      </c>
      <c r="H78" s="1073">
        <f>'Прайс повний'!I355</f>
        <v>33.549999999999997</v>
      </c>
      <c r="I78" s="576">
        <f>'Прайс повний'!J355</f>
        <v>33.549999999999997</v>
      </c>
      <c r="J78" s="419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77.099999999999994" customHeight="1" thickBot="1" x14ac:dyDescent="0.3">
      <c r="A79" s="917"/>
      <c r="B79" s="1100"/>
      <c r="C79" s="1079" t="s">
        <v>200</v>
      </c>
      <c r="D79" s="444" t="str">
        <f>'Прайс повний'!E356</f>
        <v>Наконечник мідно-луджений  16/8</v>
      </c>
      <c r="E79" s="518" t="s">
        <v>1659</v>
      </c>
      <c r="F79" s="444" t="str">
        <f>'Прайс повний'!F356</f>
        <v>Кабельний наконечник призначений для обжимання жил мідних та алюмінієвих кабелів методом опресування: січення провідника: 16мм2; матеріал: луджена мідь; діаметр отвору під гвинт: 8 мм</v>
      </c>
      <c r="G79" s="470" t="s">
        <v>16</v>
      </c>
      <c r="H79" s="1073">
        <f>'Прайс повний'!I356</f>
        <v>42.48</v>
      </c>
      <c r="I79" s="576">
        <f>'Прайс повний'!J356</f>
        <v>42.48</v>
      </c>
      <c r="J79" s="419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18" customHeight="1" thickBot="1" x14ac:dyDescent="0.3">
      <c r="A80" s="1439"/>
      <c r="B80" s="1043"/>
      <c r="C80" s="1044"/>
      <c r="D80" s="1044"/>
      <c r="E80" s="1514" t="s">
        <v>1645</v>
      </c>
      <c r="F80" s="1514"/>
      <c r="G80" s="1045"/>
      <c r="H80" s="1046"/>
      <c r="I80" s="1046"/>
      <c r="J80" s="1454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77.099999999999994" customHeight="1" x14ac:dyDescent="0.25">
      <c r="A81" s="917"/>
      <c r="B81" s="1142" t="str">
        <f>'Прайс повний'!B358</f>
        <v>04/16.2</v>
      </c>
      <c r="C81" s="1077" t="str">
        <f>'Прайс повний'!C358</f>
        <v>ОС</v>
      </c>
      <c r="D81" s="1047" t="str">
        <f>'Прайс повний'!E358</f>
        <v>Затискач прут d16/смуга</v>
      </c>
      <c r="E81" s="1434">
        <v>80051</v>
      </c>
      <c r="F81" s="1047" t="str">
        <f>'Прайс повний'!F358</f>
        <v>Затискач з однієї пластини з вигином під 16 мм товщ. 1,5 мм та однієї плоскої, гальван. оцинк., на чотири болти М8</v>
      </c>
      <c r="G81" s="1047" t="s">
        <v>16</v>
      </c>
      <c r="H81" s="1072">
        <f>'Прайс повний'!I358</f>
        <v>81.59</v>
      </c>
      <c r="I81" s="1052">
        <f>'Прайс повний'!J358</f>
        <v>81.59</v>
      </c>
      <c r="J81" s="1048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77.099999999999994" customHeight="1" x14ac:dyDescent="0.25">
      <c r="A82" s="917"/>
      <c r="B82" s="1134" t="str">
        <f>'Прайс повний'!B359</f>
        <v>04/16.2</v>
      </c>
      <c r="C82" s="1135" t="str">
        <f>'Прайс повний'!C359</f>
        <v>ОСН</v>
      </c>
      <c r="D82" s="460" t="str">
        <f>'Прайс повний'!E359</f>
        <v>Затискач прут d16/смуга (гар.оцинк.)</v>
      </c>
      <c r="E82" s="540">
        <v>80050</v>
      </c>
      <c r="F82" s="460" t="str">
        <f>'Прайс повний'!F359</f>
        <v>Затискач з однієї пластини з вигином під 16 мм товщ. 3 мм та однієї плоскої, гарячооцинк., на чотири болти М8</v>
      </c>
      <c r="G82" s="1133" t="s">
        <v>16</v>
      </c>
      <c r="H82" s="1094">
        <f>'Прайс повний'!I359</f>
        <v>111.5</v>
      </c>
      <c r="I82" s="1136">
        <f>'Прайс повний'!J359</f>
        <v>111.5</v>
      </c>
      <c r="J82" s="463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77.099999999999994" customHeight="1" x14ac:dyDescent="0.25">
      <c r="A83" s="917"/>
      <c r="B83" s="1132" t="str">
        <f>'Прайс повний'!B360</f>
        <v>04/16.2</v>
      </c>
      <c r="C83" s="1079" t="str">
        <f>'Прайс повний'!C360</f>
        <v>Ni</v>
      </c>
      <c r="D83" s="444" t="str">
        <f>'Прайс повний'!E360</f>
        <v>Затискач прут d16/смуга (нержавійка)</v>
      </c>
      <c r="E83" s="445">
        <v>80053</v>
      </c>
      <c r="F83" s="444" t="str">
        <f>'Прайс повний'!F360</f>
        <v>Затискач з однієї пластини з вигином під 16 мм товщ. 1,5 мм та однієї плоскої, нерж. сталь, на чотири болти М8</v>
      </c>
      <c r="G83" s="444" t="s">
        <v>16</v>
      </c>
      <c r="H83" s="1073">
        <f>'Прайс повний'!I360</f>
        <v>118.94</v>
      </c>
      <c r="I83" s="576">
        <f>'Прайс повний'!J360</f>
        <v>118.94</v>
      </c>
      <c r="J83" s="419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77.099999999999994" customHeight="1" x14ac:dyDescent="0.25">
      <c r="A84" s="917"/>
      <c r="B84" s="1141" t="str">
        <f>'Прайс повний'!B361</f>
        <v>04/16.3</v>
      </c>
      <c r="C84" s="1130" t="str">
        <f>'Прайс повний'!C361</f>
        <v>ОС</v>
      </c>
      <c r="D84" s="1137" t="str">
        <f>'Прайс повний'!E361</f>
        <v>Затискач прут d16/смуга</v>
      </c>
      <c r="E84" s="1138">
        <v>80056</v>
      </c>
      <c r="F84" s="1137" t="str">
        <f>'Прайс повний'!F361</f>
        <v>Затискач з однієї пластини з вигином під 16 мм товщ. 2 мм та двох плоских, гальв. оцинк., на чотири болти М8</v>
      </c>
      <c r="G84" s="1137" t="s">
        <v>16</v>
      </c>
      <c r="H84" s="1093">
        <f>'Прайс повний'!I361</f>
        <v>101.43</v>
      </c>
      <c r="I84" s="1131">
        <f>'Прайс повний'!J361</f>
        <v>101.43</v>
      </c>
      <c r="J84" s="419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77.099999999999994" customHeight="1" x14ac:dyDescent="0.25">
      <c r="A85" s="917"/>
      <c r="B85" s="1132" t="str">
        <f>'Прайс повний'!B361</f>
        <v>04/16.3</v>
      </c>
      <c r="C85" s="1079" t="str">
        <f>'Прайс повний'!C362</f>
        <v>ОСН</v>
      </c>
      <c r="D85" s="444" t="str">
        <f>'Прайс повний'!E362</f>
        <v>Затискач прут d16/смуга (гар.оцинк.)</v>
      </c>
      <c r="E85" s="1037">
        <v>80055</v>
      </c>
      <c r="F85" s="444" t="str">
        <f>'Прайс повний'!F362</f>
        <v>Затискач з однієї пластини з вигином під 16 мм товщ. 3 мм та двох плоских, гарячооцинк., на чотири болти М8</v>
      </c>
      <c r="G85" s="444" t="s">
        <v>16</v>
      </c>
      <c r="H85" s="1073">
        <f>'Прайс повний'!I362</f>
        <v>137.69999999999999</v>
      </c>
      <c r="I85" s="576">
        <f>'Прайс повний'!J362</f>
        <v>137.69999999999999</v>
      </c>
      <c r="J85" s="419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77.099999999999994" customHeight="1" x14ac:dyDescent="0.25">
      <c r="A86" s="917"/>
      <c r="B86" s="1132" t="str">
        <f>'Прайс повний'!B363</f>
        <v>04/16.3</v>
      </c>
      <c r="C86" s="1079" t="str">
        <f>'Прайс повний'!C363</f>
        <v>Ni</v>
      </c>
      <c r="D86" s="1067" t="str">
        <f>'Прайс повний'!E363</f>
        <v>Затискач прут d16/смуга (нержавійка)</v>
      </c>
      <c r="E86" s="1140">
        <v>80080</v>
      </c>
      <c r="F86" s="1067" t="str">
        <f>'Прайс повний'!F363</f>
        <v>Затискач з однієї пластини з вигином під 16 мм товщ. 1,5 мм та двох плоских, нержавіюча сталь, на чотири болти М8</v>
      </c>
      <c r="G86" s="1067" t="s">
        <v>16</v>
      </c>
      <c r="H86" s="1073">
        <f>'Прайс повний'!I363</f>
        <v>151.66</v>
      </c>
      <c r="I86" s="576">
        <f>'Прайс повний'!J363</f>
        <v>151.66</v>
      </c>
      <c r="J86" s="419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77.099999999999994" customHeight="1" x14ac:dyDescent="0.25">
      <c r="A87" s="917"/>
      <c r="B87" s="1132" t="str">
        <f>'Прайс повний'!B364</f>
        <v>04/168.3</v>
      </c>
      <c r="C87" s="1079" t="str">
        <f>'Прайс повний'!C364</f>
        <v>ОС</v>
      </c>
      <c r="D87" s="444" t="str">
        <f>'Прайс повний'!E364</f>
        <v>Затискач прут d16/дріт d8-10</v>
      </c>
      <c r="E87" s="445">
        <v>80020</v>
      </c>
      <c r="F87" s="444" t="str">
        <f>'Прайс повний'!F364</f>
        <v>Затискач з однієї пластини з вигином під 16 мм, однієї під 8 мм та однієї плоскої, товщ. 2 мм, гальванічно оцинк., на чотири болти М8</v>
      </c>
      <c r="G87" s="444" t="s">
        <v>16</v>
      </c>
      <c r="H87" s="1073">
        <f>'Прайс повний'!I364</f>
        <v>104.38</v>
      </c>
      <c r="I87" s="576">
        <f>'Прайс повний'!J364</f>
        <v>104.38</v>
      </c>
      <c r="J87" s="419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77.099999999999994" customHeight="1" x14ac:dyDescent="0.25">
      <c r="A88" s="917"/>
      <c r="B88" s="1141" t="str">
        <f>'Прайс повний'!B364</f>
        <v>04/168.3</v>
      </c>
      <c r="C88" s="1130" t="str">
        <f>'Прайс повний'!C365</f>
        <v>ОСH</v>
      </c>
      <c r="D88" s="1137" t="str">
        <f>'Прайс повний'!E365</f>
        <v>Затискач прут d16/смуга/дріт d8-10 (гар.оцинк.)</v>
      </c>
      <c r="E88" s="1138">
        <v>80040</v>
      </c>
      <c r="F88" s="1137" t="str">
        <f>'Прайс повний'!F365</f>
        <v>Затискач з однієї пластини з вигином під 16 мм товщ. 3 мм, однієї під 8 мм та однієї плоскої,  гарячооцинк., на чотири болти М8</v>
      </c>
      <c r="G88" s="1137" t="s">
        <v>16</v>
      </c>
      <c r="H88" s="1093">
        <f>'Прайс повний'!I365</f>
        <v>135.26</v>
      </c>
      <c r="I88" s="1131">
        <f>'Прайс повний'!J365</f>
        <v>135.26</v>
      </c>
      <c r="J88" s="425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77.099999999999994" customHeight="1" x14ac:dyDescent="0.25">
      <c r="A89" s="917"/>
      <c r="B89" s="1132" t="str">
        <f>'Прайс повний'!B366</f>
        <v>04/168.3</v>
      </c>
      <c r="C89" s="1079" t="str">
        <f>'Прайс повний'!C366</f>
        <v>Ni</v>
      </c>
      <c r="D89" s="444" t="str">
        <f>'Прайс повний'!E366</f>
        <v>Затискач прут d16/смуга/дріт d8-10 (нержавійка)</v>
      </c>
      <c r="E89" s="445">
        <v>80084</v>
      </c>
      <c r="F89" s="444" t="str">
        <f>'Прайс повний'!F366</f>
        <v>Затискач з однієї пластини з вигином під 16 мм товщ. 1,5 мм, однієї під 8 мм та однієї плоскої, нержавіюча сталь, на чотири болти М8</v>
      </c>
      <c r="G89" s="444" t="s">
        <v>16</v>
      </c>
      <c r="H89" s="1073">
        <f>'Прайс повний'!I366</f>
        <v>166.19</v>
      </c>
      <c r="I89" s="576">
        <f>'Прайс повний'!J366</f>
        <v>166.19</v>
      </c>
      <c r="J89" s="419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77.099999999999994" customHeight="1" x14ac:dyDescent="0.25">
      <c r="A90" s="917"/>
      <c r="B90" s="1132" t="str">
        <f>'Прайс повний'!B367</f>
        <v>44/20.2</v>
      </c>
      <c r="C90" s="1079" t="str">
        <f>'Прайс повний'!C367</f>
        <v>ОСН</v>
      </c>
      <c r="D90" s="1067" t="str">
        <f>'Прайс повний'!E367</f>
        <v>Затискач прут d16-20/смуга 40 (гар.оцинк.)</v>
      </c>
      <c r="E90" s="1140" t="str">
        <f>'Прайс повний'!A367</f>
        <v>80 450</v>
      </c>
      <c r="F90" s="1067" t="str">
        <f>'Прайс повний'!F367</f>
        <v>Затискач з однієї пластини з вигином під 16-20 мм товщ. 3 мм та однієї плоскої, гарячооцинк., на чотири болти М8</v>
      </c>
      <c r="G90" s="1067" t="s">
        <v>16</v>
      </c>
      <c r="H90" s="1073">
        <f>'Прайс повний'!I367</f>
        <v>147.15</v>
      </c>
      <c r="I90" s="576">
        <f>'Прайс повний'!J367</f>
        <v>147.15</v>
      </c>
      <c r="J90" s="419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77.099999999999994" customHeight="1" x14ac:dyDescent="0.25">
      <c r="A91" s="917"/>
      <c r="B91" s="1141" t="str">
        <f>'Прайс повний'!B367</f>
        <v>44/20.2</v>
      </c>
      <c r="C91" s="1130" t="str">
        <f>'Прайс повний'!C368</f>
        <v>ОСН</v>
      </c>
      <c r="D91" s="427" t="str">
        <f>'Прайс повний'!E368</f>
        <v>Затискач прут d16-20/смуга 40 (гар.оцинк.)</v>
      </c>
      <c r="E91" s="1435" t="str">
        <f>'Прайс повний'!A368</f>
        <v>80 455</v>
      </c>
      <c r="F91" s="427" t="str">
        <f>'Прайс повний'!F368</f>
        <v>Затискач з однієї пластини з вигином під 16-20 мм товщ. 3 мм та двох плоских, гарячооцинк., на чотири болти М8</v>
      </c>
      <c r="G91" s="427" t="s">
        <v>16</v>
      </c>
      <c r="H91" s="1093">
        <f>'Прайс повний'!I368</f>
        <v>179.89</v>
      </c>
      <c r="I91" s="1131">
        <f>'Прайс повний'!J368</f>
        <v>179.89</v>
      </c>
      <c r="J91" s="425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77.099999999999994" customHeight="1" x14ac:dyDescent="0.25">
      <c r="A92" s="917"/>
      <c r="B92" s="1134" t="str">
        <f>'Прайс повний'!B369</f>
        <v>44/208.2</v>
      </c>
      <c r="C92" s="1135" t="str">
        <f>'Прайс повний'!C369</f>
        <v>ОСН</v>
      </c>
      <c r="D92" s="1133" t="str">
        <f>'Прайс повний'!E369</f>
        <v>Затискач прут d16-20/дріт d8-10 (гар.оцинк.)</v>
      </c>
      <c r="E92" s="1148" t="str">
        <f>'Прайс повний'!A369</f>
        <v>80 445</v>
      </c>
      <c r="F92" s="1133" t="str">
        <f>'Прайс повний'!F369</f>
        <v>Затискач з однієї пластини з вигином під 16-20 мм товщ. 3 мм та однієї під 8 мм, гарячооцинк., на чотири болти М8</v>
      </c>
      <c r="G92" s="1133" t="s">
        <v>16</v>
      </c>
      <c r="H92" s="1094">
        <f>'Прайс повний'!I369</f>
        <v>150.99</v>
      </c>
      <c r="I92" s="1136">
        <f>'Прайс повний'!J369</f>
        <v>150.99</v>
      </c>
      <c r="J92" s="463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77.099999999999994" customHeight="1" x14ac:dyDescent="0.25">
      <c r="A93" s="917"/>
      <c r="B93" s="1132" t="str">
        <f>'Прайс повний'!B370</f>
        <v>44/208.3</v>
      </c>
      <c r="C93" s="1079" t="str">
        <f>'Прайс повний'!C370</f>
        <v>ОСH</v>
      </c>
      <c r="D93" s="444" t="str">
        <f>'Прайс повний'!E370</f>
        <v>Затискач прут d16-20/смуга 40/дріт d8-10 (гар.оцинк.)</v>
      </c>
      <c r="E93" s="445" t="str">
        <f>'Прайс повний'!A370</f>
        <v>80 440</v>
      </c>
      <c r="F93" s="444" t="str">
        <f>'Прайс повний'!F370</f>
        <v>Затискач з однієї пластини з вигином під 16-20 мм товщ. 3 мм, однієї під 8 мм та однієї плоскої,  гарячооцинк., на чотири болти М8</v>
      </c>
      <c r="G93" s="444" t="s">
        <v>16</v>
      </c>
      <c r="H93" s="1073">
        <f>'Прайс повний'!I370</f>
        <v>179.78</v>
      </c>
      <c r="I93" s="576">
        <f>'Прайс повний'!J370</f>
        <v>179.78</v>
      </c>
      <c r="J93" s="419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77.099999999999994" customHeight="1" x14ac:dyDescent="0.25">
      <c r="A94" s="917"/>
      <c r="B94" s="1141" t="str">
        <f>'Прайс повний'!B371</f>
        <v>42/168.3</v>
      </c>
      <c r="C94" s="1143" t="str">
        <f>'Прайс повний'!C371</f>
        <v>ОС</v>
      </c>
      <c r="D94" s="1065" t="str">
        <f>'Прайс повний'!E371</f>
        <v>Затискач прут d16-20/смуга 40/дріт d8-10</v>
      </c>
      <c r="E94" s="1149" t="str">
        <f>'Прайс повний'!A371</f>
        <v>80 220</v>
      </c>
      <c r="F94" s="1065" t="str">
        <f>'Прайс повний'!F371</f>
        <v>Затискач з однієї пластини з вигином під 16-20 мм товщ. 3 мм, однієї під 8-10 мм та однієї плоскої,  гальванічно оцинкований, на два болти М10</v>
      </c>
      <c r="G94" s="1065" t="s">
        <v>16</v>
      </c>
      <c r="H94" s="1092">
        <f>'Прайс повний'!I371</f>
        <v>96.57</v>
      </c>
      <c r="I94" s="1040">
        <f>'Прайс повний'!J371</f>
        <v>96.57</v>
      </c>
      <c r="J94" s="435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77.099999999999994" customHeight="1" x14ac:dyDescent="0.25">
      <c r="A95" s="917"/>
      <c r="B95" s="1132" t="str">
        <f>'Прайс повний'!B372</f>
        <v>42/168.3</v>
      </c>
      <c r="C95" s="1079" t="str">
        <f>'Прайс повний'!C372</f>
        <v>ОСH</v>
      </c>
      <c r="D95" s="444" t="str">
        <f>'Прайс повний'!E372</f>
        <v>Затискач прут d16-20/смуга 40/дріт d8-10 (гар.оцинк.)</v>
      </c>
      <c r="E95" s="445" t="str">
        <f>'Прайс повний'!A372</f>
        <v>80 221</v>
      </c>
      <c r="F95" s="444" t="str">
        <f>'Прайс повний'!F372</f>
        <v>Затискач з однієї пластини з вигином під 16-20 мм товщ. 3 мм, однієї під 8 мм та однієї плоскої,  гарячооцинк., на два болти М10</v>
      </c>
      <c r="G95" s="444" t="s">
        <v>16</v>
      </c>
      <c r="H95" s="1073">
        <f>'Прайс повний'!I372</f>
        <v>110.29</v>
      </c>
      <c r="I95" s="576">
        <f>'Прайс повний'!J372</f>
        <v>110.29</v>
      </c>
      <c r="J95" s="419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77.099999999999994" customHeight="1" x14ac:dyDescent="0.25">
      <c r="A96" s="917"/>
      <c r="B96" s="1132" t="str">
        <f>'Прайс повний'!B373</f>
        <v>42/168.3</v>
      </c>
      <c r="C96" s="1079" t="str">
        <f>'Прайс повний'!C373</f>
        <v>Ni</v>
      </c>
      <c r="D96" s="1067" t="str">
        <f>'Прайс повний'!E373</f>
        <v>Затискач прут d16-20/смуга 40/дріт d8-10 (нержавійка)</v>
      </c>
      <c r="E96" s="1140" t="str">
        <f>'Прайс повний'!A373</f>
        <v>80 221</v>
      </c>
      <c r="F96" s="1067" t="str">
        <f>'Прайс повний'!F373</f>
        <v>Затискач з однієї пластини з вигином під 16-20 мм товщ. 3 мм, однієї під 8 мм та однієї плоскої, нержавійка, на два болти М10</v>
      </c>
      <c r="G96" s="1067" t="s">
        <v>16</v>
      </c>
      <c r="H96" s="1073">
        <f>'Прайс повний'!I373</f>
        <v>277.2</v>
      </c>
      <c r="I96" s="576">
        <f>'Прайс повний'!J373</f>
        <v>277.2</v>
      </c>
      <c r="J96" s="419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1" ht="77.099999999999994" customHeight="1" x14ac:dyDescent="0.25">
      <c r="A97" s="917"/>
      <c r="B97" s="1150" t="str">
        <f>'Прайс повний'!B374</f>
        <v>04/0.2</v>
      </c>
      <c r="C97" s="1143" t="str">
        <f>'Прайс повний'!C374</f>
        <v>ОС</v>
      </c>
      <c r="D97" s="431" t="str">
        <f>'Прайс повний'!E374</f>
        <v>Затискач смуга/смуга</v>
      </c>
      <c r="E97" s="1305" t="str">
        <f>'Прайс повний'!A374</f>
        <v>80 105</v>
      </c>
      <c r="F97" s="431" t="str">
        <f>'Прайс повний'!F374</f>
        <v>Затискач з двох плоских пластин  товщиною 2мм, гальванічно оцинк., на чотири болти М8</v>
      </c>
      <c r="G97" s="431" t="s">
        <v>16</v>
      </c>
      <c r="H97" s="1092">
        <f>'Прайс повний'!I374</f>
        <v>85.05</v>
      </c>
      <c r="I97" s="1040">
        <f>'Прайс повний'!J374</f>
        <v>85.05</v>
      </c>
      <c r="J97" s="435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1" ht="77.099999999999994" customHeight="1" x14ac:dyDescent="0.25">
      <c r="A98" s="917"/>
      <c r="B98" s="1141" t="str">
        <f>'Прайс повний'!B375</f>
        <v>04/0.2</v>
      </c>
      <c r="C98" s="1143" t="str">
        <f>'Прайс повний'!C375</f>
        <v>OCH</v>
      </c>
      <c r="D98" s="1065" t="str">
        <f>'Прайс повний'!E375</f>
        <v>Затискач смуга/смуга (гар.оцинк.)</v>
      </c>
      <c r="E98" s="1149" t="str">
        <f>'Прайс повний'!A375</f>
        <v>80 005</v>
      </c>
      <c r="F98" s="1065" t="str">
        <f>'Прайс повний'!F375</f>
        <v>Затискач з двох плоских пластин  товщиною 3мм, гарячооцинк., на чотири болти М8</v>
      </c>
      <c r="G98" s="1065" t="s">
        <v>16</v>
      </c>
      <c r="H98" s="1092">
        <f>'Прайс повний'!I375</f>
        <v>104.49</v>
      </c>
      <c r="I98" s="1040">
        <f>'Прайс повний'!J375</f>
        <v>104.49</v>
      </c>
      <c r="J98" s="435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1" ht="77.099999999999994" customHeight="1" x14ac:dyDescent="0.25">
      <c r="A99" s="917"/>
      <c r="B99" s="1132" t="str">
        <f>'Прайс повний'!B376</f>
        <v>44/0.2</v>
      </c>
      <c r="C99" s="1079" t="str">
        <f>'Прайс повний'!C376</f>
        <v>OC</v>
      </c>
      <c r="D99" s="444" t="str">
        <f>'Прайс повний'!E376</f>
        <v>Затискач смуга/смуга 40</v>
      </c>
      <c r="E99" s="445" t="str">
        <f>'Прайс повний'!A376</f>
        <v>80 404</v>
      </c>
      <c r="F99" s="444" t="str">
        <f>'Прайс повний'!F376</f>
        <v>Затискач з двох плоских пластин  товщиною 3мм, гарячооцинк., на чотири болти М8</v>
      </c>
      <c r="G99" s="444" t="s">
        <v>16</v>
      </c>
      <c r="H99" s="1073">
        <f>'Прайс повний'!I376</f>
        <v>93.83</v>
      </c>
      <c r="I99" s="576">
        <f>'Прайс повний'!J376</f>
        <v>93.83</v>
      </c>
      <c r="J99" s="419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1" ht="77.099999999999994" customHeight="1" thickBot="1" x14ac:dyDescent="0.3">
      <c r="A100" s="1173"/>
      <c r="B100" s="1144" t="str">
        <f>'Прайс повний'!B377</f>
        <v>44/0.2</v>
      </c>
      <c r="C100" s="1145" t="str">
        <f>'Прайс повний'!C377</f>
        <v>OCH</v>
      </c>
      <c r="D100" s="1151" t="str">
        <f>'Прайс повний'!E377</f>
        <v>Затискач смуга/смуга 40 (гар.оцинк.)</v>
      </c>
      <c r="E100" s="1139" t="str">
        <f>'Прайс повний'!A377</f>
        <v>80 405</v>
      </c>
      <c r="F100" s="1151" t="str">
        <f>'Прайс повний'!F377</f>
        <v>Затискач з двох плоских пластин  товщиною 3мм, гарячооцинк., на чотири болти М8</v>
      </c>
      <c r="G100" s="1151" t="s">
        <v>16</v>
      </c>
      <c r="H100" s="1146">
        <f>'Прайс повний'!I377</f>
        <v>128.37</v>
      </c>
      <c r="I100" s="1147">
        <f>'Прайс повний'!J377</f>
        <v>128.37</v>
      </c>
      <c r="J100" s="1050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1" ht="12.75" customHeight="1" x14ac:dyDescent="0.25">
      <c r="A101" s="946"/>
      <c r="B101" s="1"/>
      <c r="C101" s="1"/>
      <c r="D101" s="1"/>
      <c r="E101" s="1"/>
      <c r="F101" s="1"/>
      <c r="G101" s="1"/>
      <c r="H101" s="1"/>
      <c r="I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12.75" customHeight="1" x14ac:dyDescent="0.25">
      <c r="A102" s="946"/>
      <c r="B102" s="1"/>
      <c r="C102" s="1"/>
      <c r="D102" s="1"/>
      <c r="E102" s="1"/>
      <c r="F102" s="1"/>
      <c r="G102" s="1"/>
      <c r="H102" s="1"/>
      <c r="I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12.75" customHeight="1" x14ac:dyDescent="0.25">
      <c r="A103" s="946"/>
      <c r="B103" s="1"/>
      <c r="C103" s="1"/>
      <c r="D103" s="1"/>
      <c r="E103" s="1"/>
      <c r="F103" s="1"/>
      <c r="G103" s="1"/>
      <c r="H103" s="1"/>
      <c r="I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12.75" customHeight="1" x14ac:dyDescent="0.25">
      <c r="A104" s="946"/>
      <c r="B104" s="1"/>
      <c r="C104" s="1"/>
      <c r="D104" s="1"/>
      <c r="E104" s="1"/>
      <c r="F104" s="1"/>
      <c r="G104" s="1"/>
      <c r="H104" s="1"/>
      <c r="I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12.75" customHeight="1" x14ac:dyDescent="0.25">
      <c r="A105" s="946"/>
      <c r="B105" s="1"/>
      <c r="C105" s="1"/>
      <c r="D105" s="1"/>
      <c r="E105" s="1"/>
      <c r="F105" s="1"/>
      <c r="G105" s="1"/>
      <c r="H105" s="1"/>
      <c r="I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12.75" customHeight="1" x14ac:dyDescent="0.25">
      <c r="A106" s="946"/>
      <c r="B106" s="1"/>
      <c r="C106" s="1"/>
      <c r="D106" s="1"/>
      <c r="E106" s="1"/>
      <c r="F106" s="1"/>
      <c r="G106" s="1"/>
      <c r="H106" s="1"/>
      <c r="I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12.75" customHeight="1" x14ac:dyDescent="0.25">
      <c r="A107" s="946"/>
      <c r="B107" s="1"/>
      <c r="C107" s="1"/>
      <c r="D107" s="1"/>
      <c r="E107" s="1"/>
      <c r="F107" s="1"/>
      <c r="G107" s="1"/>
      <c r="H107" s="1"/>
      <c r="I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12.75" customHeight="1" x14ac:dyDescent="0.25">
      <c r="A108" s="946"/>
      <c r="B108" s="1"/>
      <c r="C108" s="1"/>
      <c r="D108" s="1"/>
      <c r="E108" s="1"/>
      <c r="F108" s="1"/>
      <c r="G108" s="1"/>
      <c r="H108" s="1"/>
      <c r="I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12.75" customHeight="1" x14ac:dyDescent="0.25">
      <c r="A109" s="946"/>
      <c r="B109" s="1"/>
      <c r="C109" s="1"/>
      <c r="D109" s="1"/>
      <c r="E109" s="1"/>
      <c r="F109" s="1"/>
      <c r="G109" s="1"/>
      <c r="H109" s="1"/>
      <c r="I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12.75" customHeight="1" x14ac:dyDescent="0.25">
      <c r="A110" s="946"/>
      <c r="B110" s="1"/>
      <c r="C110" s="1"/>
      <c r="D110" s="1"/>
      <c r="E110" s="1"/>
      <c r="F110" s="1"/>
      <c r="G110" s="1"/>
      <c r="H110" s="1"/>
      <c r="I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12.75" customHeight="1" x14ac:dyDescent="0.25">
      <c r="A111" s="946"/>
      <c r="B111" s="1"/>
      <c r="C111" s="1"/>
      <c r="D111" s="1"/>
      <c r="E111" s="1"/>
      <c r="F111" s="1"/>
      <c r="G111" s="1"/>
      <c r="H111" s="1"/>
      <c r="I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12.75" customHeight="1" x14ac:dyDescent="0.25">
      <c r="A112" s="946"/>
      <c r="B112" s="1"/>
      <c r="C112" s="1"/>
      <c r="D112" s="1"/>
      <c r="E112" s="1"/>
      <c r="F112" s="1"/>
      <c r="G112" s="1"/>
      <c r="H112" s="1"/>
      <c r="I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12.75" customHeight="1" x14ac:dyDescent="0.25">
      <c r="A113" s="946"/>
      <c r="B113" s="1"/>
      <c r="C113" s="1"/>
      <c r="D113" s="1"/>
      <c r="E113" s="1"/>
      <c r="F113" s="1"/>
      <c r="G113" s="1"/>
      <c r="H113" s="1"/>
      <c r="I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12.75" customHeight="1" x14ac:dyDescent="0.25">
      <c r="A114" s="946"/>
      <c r="B114" s="1"/>
      <c r="C114" s="1"/>
      <c r="D114" s="1"/>
      <c r="E114" s="1"/>
      <c r="F114" s="1"/>
      <c r="G114" s="1"/>
      <c r="H114" s="1"/>
      <c r="I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12.75" customHeight="1" x14ac:dyDescent="0.25">
      <c r="A115" s="946"/>
      <c r="B115" s="1"/>
      <c r="C115" s="1"/>
      <c r="D115" s="1"/>
      <c r="E115" s="1"/>
      <c r="F115" s="1"/>
      <c r="G115" s="1"/>
      <c r="H115" s="1"/>
      <c r="I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12.75" customHeight="1" x14ac:dyDescent="0.25">
      <c r="A116" s="946"/>
      <c r="B116" s="1"/>
      <c r="C116" s="1"/>
      <c r="D116" s="1"/>
      <c r="E116" s="1"/>
      <c r="F116" s="1"/>
      <c r="G116" s="1"/>
      <c r="H116" s="1"/>
      <c r="I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12.75" customHeight="1" x14ac:dyDescent="0.25">
      <c r="A117" s="946"/>
      <c r="B117" s="1"/>
      <c r="C117" s="1"/>
      <c r="D117" s="1"/>
      <c r="E117" s="1"/>
      <c r="F117" s="1"/>
      <c r="G117" s="1"/>
      <c r="H117" s="1"/>
      <c r="I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12.75" customHeight="1" x14ac:dyDescent="0.25">
      <c r="A118" s="946"/>
      <c r="B118" s="1"/>
      <c r="C118" s="1"/>
      <c r="D118" s="1"/>
      <c r="E118" s="1"/>
      <c r="F118" s="1"/>
      <c r="G118" s="1"/>
      <c r="H118" s="1"/>
      <c r="I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12.75" customHeight="1" x14ac:dyDescent="0.25">
      <c r="A119" s="946"/>
      <c r="B119" s="1"/>
      <c r="C119" s="1"/>
      <c r="D119" s="1"/>
      <c r="E119" s="1"/>
      <c r="F119" s="1"/>
      <c r="G119" s="1"/>
      <c r="H119" s="1"/>
      <c r="I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12.75" customHeight="1" x14ac:dyDescent="0.25">
      <c r="A120" s="946"/>
      <c r="B120" s="1"/>
      <c r="C120" s="1"/>
      <c r="D120" s="1"/>
      <c r="E120" s="1"/>
      <c r="F120" s="1"/>
      <c r="G120" s="1"/>
      <c r="H120" s="1"/>
      <c r="I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2.75" customHeight="1" x14ac:dyDescent="0.25">
      <c r="A121" s="946"/>
      <c r="B121" s="1"/>
      <c r="C121" s="1"/>
      <c r="D121" s="1"/>
      <c r="E121" s="1"/>
      <c r="F121" s="1"/>
      <c r="G121" s="1"/>
      <c r="H121" s="1"/>
      <c r="I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12.75" customHeight="1" x14ac:dyDescent="0.25">
      <c r="A122" s="946"/>
      <c r="B122" s="1"/>
      <c r="C122" s="1"/>
      <c r="D122" s="1"/>
      <c r="E122" s="1"/>
      <c r="F122" s="1"/>
      <c r="G122" s="1"/>
      <c r="H122" s="1"/>
      <c r="I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12.75" customHeight="1" x14ac:dyDescent="0.25">
      <c r="A123" s="946"/>
      <c r="C123" s="1"/>
      <c r="D123" s="1"/>
      <c r="E123" s="1"/>
      <c r="F123" s="1"/>
      <c r="G123" s="1"/>
      <c r="H123" s="1"/>
      <c r="I123" s="1"/>
      <c r="K123" s="1"/>
      <c r="L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</sheetData>
  <sheetProtection algorithmName="SHA-512" hashValue="/nLbEtEJMq9WFoIBvwKjsnZ2aG1qY08M58Wcv6UVzND0aTwMQEncHld5Tw9BYCd1N6+CGzE+GuGc2OMiS7XGJg==" saltValue="j6J9XZoLZv6K6trY9nwKWA==" spinCount="100000" sheet="1" selectLockedCells="1"/>
  <dataConsolidate link="1"/>
  <mergeCells count="13">
    <mergeCell ref="A35:J35"/>
    <mergeCell ref="A25:J25"/>
    <mergeCell ref="A15:J15"/>
    <mergeCell ref="A5:J5"/>
    <mergeCell ref="E80:F80"/>
    <mergeCell ref="B67:J67"/>
    <mergeCell ref="A45:J45"/>
    <mergeCell ref="N11:Q12"/>
    <mergeCell ref="G3:H3"/>
    <mergeCell ref="A1:A3"/>
    <mergeCell ref="D3:F3"/>
    <mergeCell ref="D1:F2"/>
    <mergeCell ref="B1:C3"/>
  </mergeCells>
  <phoneticPr fontId="36" type="noConversion"/>
  <dataValidations count="1">
    <dataValidation type="list" allowBlank="1" showErrorMessage="1" sqref="G60:G61 G68:G76" xr:uid="{92C19388-B12D-48F9-881C-B96110273ED2}">
      <formula1>#REF!</formula1>
    </dataValidation>
  </dataValidation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65FF6-5AFD-481E-B8B8-E5365FA09FC9}">
  <sheetPr>
    <tabColor rgb="FF92D050"/>
    <outlinePr summaryBelow="0"/>
    <pageSetUpPr fitToPage="1"/>
  </sheetPr>
  <dimension ref="A1:IQ150"/>
  <sheetViews>
    <sheetView showGridLines="0" zoomScaleNormal="100" workbookViewId="0">
      <pane ySplit="4" topLeftCell="A5" activePane="bottomLeft" state="frozen"/>
      <selection activeCell="A7" sqref="A7"/>
      <selection pane="bottomLeft" activeCell="J115" sqref="J115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251" ht="25.5" customHeight="1" x14ac:dyDescent="0.25">
      <c r="A1" s="1508"/>
      <c r="B1" s="1506"/>
      <c r="C1" s="1506"/>
      <c r="D1" s="1521" t="s">
        <v>847</v>
      </c>
      <c r="E1" s="1521"/>
      <c r="F1" s="1521"/>
      <c r="G1" s="675" t="str">
        <f>Заземлення!G1</f>
        <v>Прайс-лист від  20.05.2026р.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251" ht="18" customHeight="1" x14ac:dyDescent="0.25">
      <c r="A2" s="1508"/>
      <c r="B2" s="1506"/>
      <c r="C2" s="1506"/>
      <c r="D2" s="1521"/>
      <c r="E2" s="1521"/>
      <c r="F2" s="1521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251" ht="34.5" customHeight="1" thickBot="1" x14ac:dyDescent="0.3">
      <c r="A3" s="1509"/>
      <c r="B3" s="1510"/>
      <c r="C3" s="1510"/>
      <c r="D3" s="1485" t="s">
        <v>848</v>
      </c>
      <c r="E3" s="1524"/>
      <c r="F3" s="1524"/>
      <c r="G3" s="1507" t="s">
        <v>846</v>
      </c>
      <c r="H3" s="1507"/>
      <c r="I3" s="1039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251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1" t="s">
        <v>764</v>
      </c>
      <c r="J4" s="1460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251" ht="24.75" customHeight="1" x14ac:dyDescent="0.25">
      <c r="A5" s="1545"/>
      <c r="B5" s="1194" t="s">
        <v>11</v>
      </c>
      <c r="C5" s="1195" t="s">
        <v>12</v>
      </c>
      <c r="D5" s="1189" t="s">
        <v>13</v>
      </c>
      <c r="E5" s="1190" t="s">
        <v>14</v>
      </c>
      <c r="F5" s="1189" t="s">
        <v>15</v>
      </c>
      <c r="G5" s="1191" t="s">
        <v>16</v>
      </c>
      <c r="H5" s="1090">
        <f>'Прайс повний'!I6</f>
        <v>17.7</v>
      </c>
      <c r="I5" s="1192">
        <f>'Прайс повний'!J6</f>
        <v>17.7</v>
      </c>
      <c r="J5" s="128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251" ht="24.75" customHeight="1" x14ac:dyDescent="0.25">
      <c r="A6" s="1546"/>
      <c r="B6" s="1534" t="s">
        <v>17</v>
      </c>
      <c r="C6" s="1130" t="s">
        <v>18</v>
      </c>
      <c r="D6" s="427" t="s">
        <v>19</v>
      </c>
      <c r="E6" s="428" t="s">
        <v>20</v>
      </c>
      <c r="F6" s="1525" t="s">
        <v>21</v>
      </c>
      <c r="G6" s="467" t="s">
        <v>16</v>
      </c>
      <c r="H6" s="1230">
        <f>'Прайс повний'!I7</f>
        <v>17.7</v>
      </c>
      <c r="I6" s="430">
        <f>'Прайс повний'!J7</f>
        <v>17.7</v>
      </c>
      <c r="J6" s="42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251" ht="24.75" customHeight="1" x14ac:dyDescent="0.25">
      <c r="A7" s="1546"/>
      <c r="B7" s="1530"/>
      <c r="C7" s="1130" t="s">
        <v>22</v>
      </c>
      <c r="D7" s="427" t="s">
        <v>23</v>
      </c>
      <c r="E7" s="428" t="s">
        <v>24</v>
      </c>
      <c r="F7" s="1527"/>
      <c r="G7" s="467" t="s">
        <v>16</v>
      </c>
      <c r="H7" s="1230">
        <f>'Прайс повний'!I8</f>
        <v>17.7</v>
      </c>
      <c r="I7" s="430">
        <f>'Прайс повний'!J8</f>
        <v>17.7</v>
      </c>
      <c r="J7" s="42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251" ht="24.75" customHeight="1" x14ac:dyDescent="0.25">
      <c r="A8" s="1546"/>
      <c r="B8" s="1530"/>
      <c r="C8" s="1130" t="s">
        <v>25</v>
      </c>
      <c r="D8" s="427" t="s">
        <v>26</v>
      </c>
      <c r="E8" s="428" t="s">
        <v>27</v>
      </c>
      <c r="F8" s="1527"/>
      <c r="G8" s="467" t="s">
        <v>16</v>
      </c>
      <c r="H8" s="1230">
        <f>'Прайс повний'!I9</f>
        <v>17.7</v>
      </c>
      <c r="I8" s="430">
        <f>'Прайс повний'!J9</f>
        <v>17.7</v>
      </c>
      <c r="J8" s="425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251" ht="24.75" customHeight="1" x14ac:dyDescent="0.25">
      <c r="A9" s="1546"/>
      <c r="B9" s="1530"/>
      <c r="C9" s="1130" t="s">
        <v>28</v>
      </c>
      <c r="D9" s="427" t="s">
        <v>29</v>
      </c>
      <c r="E9" s="428" t="s">
        <v>30</v>
      </c>
      <c r="F9" s="1527"/>
      <c r="G9" s="467" t="s">
        <v>16</v>
      </c>
      <c r="H9" s="1230">
        <f>'Прайс повний'!I10</f>
        <v>17.7</v>
      </c>
      <c r="I9" s="430">
        <f>'Прайс повний'!J10</f>
        <v>17.7</v>
      </c>
      <c r="J9" s="42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251" ht="25.5" customHeight="1" x14ac:dyDescent="0.25">
      <c r="A10" s="1547"/>
      <c r="B10" s="1532"/>
      <c r="C10" s="1143" t="s">
        <v>1446</v>
      </c>
      <c r="D10" s="431" t="str">
        <f>'Прайс повний'!E11</f>
        <v>Тримач пластиковий рудий M6</v>
      </c>
      <c r="E10" s="432" t="str">
        <f>'Прайс повний'!A11</f>
        <v>01 060</v>
      </c>
      <c r="F10" s="1528"/>
      <c r="G10" s="470" t="s">
        <v>16</v>
      </c>
      <c r="H10" s="1231">
        <f>'Прайс повний'!I11</f>
        <v>17.7</v>
      </c>
      <c r="I10" s="434">
        <f>'Прайс повний'!J11</f>
        <v>17.7</v>
      </c>
      <c r="J10" s="435"/>
      <c r="K10" s="1"/>
      <c r="L10" s="2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251" ht="78.75" customHeight="1" x14ac:dyDescent="0.25">
      <c r="A11" s="1178"/>
      <c r="B11" s="1197" t="s">
        <v>704</v>
      </c>
      <c r="C11" s="1089" t="s">
        <v>203</v>
      </c>
      <c r="D11" s="437" t="s">
        <v>705</v>
      </c>
      <c r="E11" s="438" t="s">
        <v>706</v>
      </c>
      <c r="F11" s="439" t="s">
        <v>707</v>
      </c>
      <c r="G11" s="1244" t="s">
        <v>16</v>
      </c>
      <c r="H11" s="1234">
        <f>'Прайс повний'!I12</f>
        <v>36.76</v>
      </c>
      <c r="I11" s="441">
        <f>'Прайс повний'!J12</f>
        <v>36.76</v>
      </c>
      <c r="J11" s="442"/>
      <c r="K11" s="21"/>
      <c r="L11" s="1"/>
      <c r="M11" s="21"/>
      <c r="N11" s="21"/>
      <c r="O11" s="1506"/>
      <c r="P11" s="1521"/>
      <c r="Q11" s="1521"/>
      <c r="R11" s="15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</row>
    <row r="12" spans="1:251" ht="98.25" customHeight="1" x14ac:dyDescent="0.25">
      <c r="A12" s="1179"/>
      <c r="B12" s="1108" t="s">
        <v>31</v>
      </c>
      <c r="C12" s="1079" t="s">
        <v>32</v>
      </c>
      <c r="D12" s="444" t="s">
        <v>33</v>
      </c>
      <c r="E12" s="445" t="s">
        <v>34</v>
      </c>
      <c r="F12" s="444" t="s">
        <v>15</v>
      </c>
      <c r="G12" s="457" t="s">
        <v>16</v>
      </c>
      <c r="H12" s="1228">
        <f>'Прайс повний'!I13</f>
        <v>46.88</v>
      </c>
      <c r="I12" s="447">
        <f>'Прайс повний'!J13</f>
        <v>46.88</v>
      </c>
      <c r="J12" s="419"/>
      <c r="K12" s="1"/>
      <c r="L12" s="22"/>
      <c r="M12" s="1"/>
      <c r="N12" s="1"/>
      <c r="O12" s="1521"/>
      <c r="P12" s="1521"/>
      <c r="Q12" s="1521"/>
      <c r="R12" s="152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251" s="22" customFormat="1" ht="102.75" customHeight="1" x14ac:dyDescent="0.2">
      <c r="A13" s="1180"/>
      <c r="B13" s="1198" t="s">
        <v>756</v>
      </c>
      <c r="C13" s="1199" t="s">
        <v>709</v>
      </c>
      <c r="D13" s="448" t="s">
        <v>772</v>
      </c>
      <c r="E13" s="449" t="s">
        <v>74</v>
      </c>
      <c r="F13" s="450" t="s">
        <v>757</v>
      </c>
      <c r="G13" s="1245" t="s">
        <v>16</v>
      </c>
      <c r="H13" s="1235">
        <f>'Прайс повний'!I14</f>
        <v>63.15</v>
      </c>
      <c r="I13" s="452">
        <f>'Прайс повний'!J14</f>
        <v>63.15</v>
      </c>
      <c r="J13" s="453"/>
      <c r="L13" s="1"/>
      <c r="O13" s="1522"/>
      <c r="P13" s="1523"/>
      <c r="Q13" s="1523"/>
      <c r="R13" s="1523"/>
    </row>
    <row r="14" spans="1:251" ht="63.75" customHeight="1" x14ac:dyDescent="0.25">
      <c r="A14" s="1179"/>
      <c r="B14" s="1200" t="str">
        <f>'Прайс повний'!B15</f>
        <v xml:space="preserve">02/8.3 </v>
      </c>
      <c r="C14" s="1201" t="str">
        <f>'Прайс повний'!C15</f>
        <v>OC</v>
      </c>
      <c r="D14" s="455" t="str">
        <f>'Прайс повний'!E15</f>
        <v>Тримач дроту металевий</v>
      </c>
      <c r="E14" s="456" t="str">
        <f>'Прайс повний'!A15</f>
        <v>02 001</v>
      </c>
      <c r="F14" s="455" t="str">
        <f>'Прайс повний'!F15</f>
        <v>Сталь, гальванічно оцинкована, товщина 2.5 мм</v>
      </c>
      <c r="G14" s="457" t="str">
        <f>'Прайс повний'!G15</f>
        <v>шт.</v>
      </c>
      <c r="H14" s="1228">
        <f>'Прайс повний'!I15</f>
        <v>59.44</v>
      </c>
      <c r="I14" s="447">
        <f>'Прайс повний'!J15</f>
        <v>59.44</v>
      </c>
      <c r="J14" s="419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251" ht="69.75" customHeight="1" x14ac:dyDescent="0.25">
      <c r="A15" s="1179"/>
      <c r="B15" s="1202" t="str">
        <f>'Прайс повний'!B16</f>
        <v xml:space="preserve">02/8.3 </v>
      </c>
      <c r="C15" s="1079" t="str">
        <f>'Прайс повний'!C16</f>
        <v>Cu</v>
      </c>
      <c r="D15" s="444" t="str">
        <f>'Прайс повний'!E16</f>
        <v>Тримач дроту металевий (мідь)</v>
      </c>
      <c r="E15" s="459" t="str">
        <f>'Прайс повний'!A16</f>
        <v>02 011</v>
      </c>
      <c r="F15" s="444" t="str">
        <f>'Прайс повний'!F16</f>
        <v>Мідь, товщина 2,5мм</v>
      </c>
      <c r="G15" s="457" t="str">
        <f>'Прайс повний'!G16</f>
        <v>шт.</v>
      </c>
      <c r="H15" s="1228">
        <f>'Прайс повний'!I16</f>
        <v>218.59</v>
      </c>
      <c r="I15" s="447">
        <f>'Прайс повний'!J16</f>
        <v>218.59</v>
      </c>
      <c r="J15" s="419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251" ht="69.75" customHeight="1" x14ac:dyDescent="0.25">
      <c r="A16" s="1179"/>
      <c r="B16" s="1202" t="str">
        <f>'Прайс повний'!B17</f>
        <v xml:space="preserve">02/16.3 </v>
      </c>
      <c r="C16" s="1079" t="str">
        <f>'Прайс повний'!C17</f>
        <v>OC</v>
      </c>
      <c r="D16" s="444" t="str">
        <f>'Прайс повний'!E17</f>
        <v>Тримач блискавкоприймача</v>
      </c>
      <c r="E16" s="459" t="str">
        <f>'Прайс повний'!A17</f>
        <v>02 002</v>
      </c>
      <c r="F16" s="444" t="str">
        <f>'Прайс повний'!F17</f>
        <v>Сталь, гальванічно оцинкована, товщина 2.5 мм</v>
      </c>
      <c r="G16" s="457" t="str">
        <f>'Прайс повний'!G17</f>
        <v>шт.</v>
      </c>
      <c r="H16" s="1228">
        <f>'Прайс повний'!I17</f>
        <v>63.24</v>
      </c>
      <c r="I16" s="447">
        <f>'Прайс повний'!J17</f>
        <v>63.24</v>
      </c>
      <c r="J16" s="419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8.25" customHeight="1" x14ac:dyDescent="0.25">
      <c r="A17" s="1179"/>
      <c r="B17" s="1202" t="str">
        <f>'Прайс повний'!B18</f>
        <v xml:space="preserve">02/0.2 </v>
      </c>
      <c r="C17" s="1079" t="str">
        <f>'Прайс повний'!C18</f>
        <v>OC</v>
      </c>
      <c r="D17" s="444" t="str">
        <f>'Прайс повний'!E18</f>
        <v>Тримач полоси металевий</v>
      </c>
      <c r="E17" s="459" t="str">
        <f>'Прайс повний'!A18</f>
        <v>02 003</v>
      </c>
      <c r="F17" s="444" t="str">
        <f>'Прайс повний'!F18</f>
        <v>Сталь, гальванічно оцинкована, товщина 2.5 мм</v>
      </c>
      <c r="G17" s="457" t="str">
        <f>'Прайс повний'!G18</f>
        <v>шт.</v>
      </c>
      <c r="H17" s="1228">
        <f>'Прайс повний'!I18</f>
        <v>45.98</v>
      </c>
      <c r="I17" s="447">
        <f>'Прайс повний'!J18</f>
        <v>45.98</v>
      </c>
      <c r="J17" s="419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9.75" customHeight="1" x14ac:dyDescent="0.25">
      <c r="A18" s="1179"/>
      <c r="B18" s="1202" t="str">
        <f>'Прайс повний'!B19</f>
        <v xml:space="preserve">02/0.3 </v>
      </c>
      <c r="C18" s="1079" t="str">
        <f>'Прайс повний'!C19</f>
        <v>Cu</v>
      </c>
      <c r="D18" s="444" t="str">
        <f>'Прайс повний'!E19</f>
        <v>Тримач полоси металевий (мідь)</v>
      </c>
      <c r="E18" s="459" t="str">
        <f>'Прайс повний'!A19</f>
        <v>02 013</v>
      </c>
      <c r="F18" s="444" t="str">
        <f>'Прайс повний'!F19</f>
        <v>Мідь, товщина 2,5мм</v>
      </c>
      <c r="G18" s="457" t="str">
        <f>'Прайс повний'!G19</f>
        <v>шт.</v>
      </c>
      <c r="H18" s="1228">
        <f>'Прайс повний'!I19</f>
        <v>205.99</v>
      </c>
      <c r="I18" s="447">
        <f>'Прайс повний'!J19</f>
        <v>205.99</v>
      </c>
      <c r="J18" s="419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71.25" customHeight="1" x14ac:dyDescent="0.25">
      <c r="A19" s="1179"/>
      <c r="B19" s="1203" t="str">
        <f>'Прайс повний'!B20</f>
        <v xml:space="preserve">02/40.2 </v>
      </c>
      <c r="C19" s="1204" t="str">
        <f>'Прайс повний'!C20</f>
        <v>OC</v>
      </c>
      <c r="D19" s="26" t="str">
        <f>'Прайс повний'!E20</f>
        <v>Тримач полоси 40мм металевий</v>
      </c>
      <c r="E19" s="25" t="str">
        <f>'Прайс повний'!A20</f>
        <v>02 004</v>
      </c>
      <c r="F19" s="26" t="str">
        <f>'Прайс повний'!F20</f>
        <v>Сталь, гальванічно оцинкована, товщина 2.5 мм</v>
      </c>
      <c r="G19" s="1246" t="str">
        <f>'Прайс повний'!G20</f>
        <v>шт.</v>
      </c>
      <c r="H19" s="1236">
        <f>'Прайс повний'!I20</f>
        <v>53.17</v>
      </c>
      <c r="I19" s="23">
        <f>'Прайс повний'!J20</f>
        <v>53.17</v>
      </c>
      <c r="J19" s="370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71.25" customHeight="1" x14ac:dyDescent="0.25">
      <c r="A20" s="1179"/>
      <c r="B20" s="1202" t="str">
        <f>'Прайс повний'!B21</f>
        <v xml:space="preserve">02/8.1 </v>
      </c>
      <c r="C20" s="1079" t="str">
        <f>'Прайс повний'!C21</f>
        <v>OC</v>
      </c>
      <c r="D20" s="444" t="str">
        <f>'Прайс повний'!E21</f>
        <v>Скоба тримача дроту</v>
      </c>
      <c r="E20" s="459" t="str">
        <f>'Прайс повний'!A21</f>
        <v>02 008</v>
      </c>
      <c r="F20" s="444" t="str">
        <f>'Прайс повний'!F21</f>
        <v>Для кріплення дроту до стіни</v>
      </c>
      <c r="G20" s="457" t="str">
        <f>'Прайс повний'!G21</f>
        <v>шт.</v>
      </c>
      <c r="H20" s="1228">
        <f>'Прайс повний'!I21</f>
        <v>14.92</v>
      </c>
      <c r="I20" s="447">
        <f>'Прайс повний'!J21</f>
        <v>14.92</v>
      </c>
      <c r="J20" s="41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71.25" customHeight="1" x14ac:dyDescent="0.25">
      <c r="A21" s="1179"/>
      <c r="B21" s="1202" t="str">
        <f>'Прайс повний'!B22</f>
        <v xml:space="preserve">02/16.1 </v>
      </c>
      <c r="C21" s="1079" t="str">
        <f>'Прайс повний'!C22</f>
        <v>OC</v>
      </c>
      <c r="D21" s="444" t="str">
        <f>'Прайс повний'!E22</f>
        <v>Скоба тримача блискавкоприймача</v>
      </c>
      <c r="E21" s="459" t="str">
        <f>'Прайс повний'!A22</f>
        <v>02 016</v>
      </c>
      <c r="F21" s="444" t="str">
        <f>'Прайс повний'!F22</f>
        <v>Для кріплення блискавкоприймача до стіни</v>
      </c>
      <c r="G21" s="457" t="str">
        <f>'Прайс повний'!G22</f>
        <v>шт.</v>
      </c>
      <c r="H21" s="1228">
        <f>'Прайс повний'!I22</f>
        <v>15.64</v>
      </c>
      <c r="I21" s="447">
        <f>'Прайс повний'!J22</f>
        <v>15.64</v>
      </c>
      <c r="J21" s="419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81" customHeight="1" x14ac:dyDescent="0.25">
      <c r="A22" s="1179"/>
      <c r="B22" s="1202" t="s">
        <v>35</v>
      </c>
      <c r="C22" s="1079" t="s">
        <v>36</v>
      </c>
      <c r="D22" s="444" t="s">
        <v>37</v>
      </c>
      <c r="E22" s="459" t="s">
        <v>38</v>
      </c>
      <c r="F22" s="444" t="s">
        <v>39</v>
      </c>
      <c r="G22" s="457" t="str">
        <f>'Прайс повний'!G25</f>
        <v>шт.</v>
      </c>
      <c r="H22" s="1228">
        <f>'Прайс повний'!I23</f>
        <v>109.81</v>
      </c>
      <c r="I22" s="447">
        <f>'Прайс повний'!J23</f>
        <v>109.81</v>
      </c>
      <c r="J22" s="41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77.25" customHeight="1" x14ac:dyDescent="0.25">
      <c r="A23" s="1179"/>
      <c r="B23" s="1202" t="s">
        <v>40</v>
      </c>
      <c r="C23" s="1079" t="s">
        <v>36</v>
      </c>
      <c r="D23" s="444" t="s">
        <v>41</v>
      </c>
      <c r="E23" s="459" t="s">
        <v>42</v>
      </c>
      <c r="F23" s="444" t="s">
        <v>43</v>
      </c>
      <c r="G23" s="457" t="str">
        <f>'Прайс повний'!G26</f>
        <v>шт.</v>
      </c>
      <c r="H23" s="1228">
        <f>'Прайс повний'!I24</f>
        <v>113.05</v>
      </c>
      <c r="I23" s="447">
        <f>'Прайс повний'!J24</f>
        <v>113.05</v>
      </c>
      <c r="J23" s="41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24.75" customHeight="1" x14ac:dyDescent="0.25">
      <c r="A24" s="1545"/>
      <c r="B24" s="1529" t="s">
        <v>44</v>
      </c>
      <c r="C24" s="1135" t="s">
        <v>45</v>
      </c>
      <c r="D24" s="460" t="s">
        <v>46</v>
      </c>
      <c r="E24" s="461" t="s">
        <v>47</v>
      </c>
      <c r="F24" s="460" t="s">
        <v>48</v>
      </c>
      <c r="G24" s="417" t="s">
        <v>16</v>
      </c>
      <c r="H24" s="1229">
        <f>'Прайс повний'!I25</f>
        <v>31.93</v>
      </c>
      <c r="I24" s="418">
        <f>'Прайс повний'!J25</f>
        <v>31.93</v>
      </c>
      <c r="J24" s="463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24.75" customHeight="1" x14ac:dyDescent="0.25">
      <c r="A25" s="1546"/>
      <c r="B25" s="1530"/>
      <c r="C25" s="1130" t="s">
        <v>49</v>
      </c>
      <c r="D25" s="427" t="s">
        <v>50</v>
      </c>
      <c r="E25" s="465" t="s">
        <v>51</v>
      </c>
      <c r="F25" s="1525" t="s">
        <v>52</v>
      </c>
      <c r="G25" s="467" t="s">
        <v>16</v>
      </c>
      <c r="H25" s="1230">
        <f>'Прайс повний'!I26</f>
        <v>43.3</v>
      </c>
      <c r="I25" s="430">
        <f>'Прайс повний'!J26</f>
        <v>43.3</v>
      </c>
      <c r="J25" s="425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24.75" customHeight="1" x14ac:dyDescent="0.25">
      <c r="A26" s="1546"/>
      <c r="B26" s="1530"/>
      <c r="C26" s="1130" t="s">
        <v>53</v>
      </c>
      <c r="D26" s="427" t="s">
        <v>54</v>
      </c>
      <c r="E26" s="465" t="s">
        <v>55</v>
      </c>
      <c r="F26" s="1527"/>
      <c r="G26" s="467" t="s">
        <v>16</v>
      </c>
      <c r="H26" s="1230">
        <f>'Прайс повний'!I27</f>
        <v>43.3</v>
      </c>
      <c r="I26" s="430">
        <f>'Прайс повний'!J27</f>
        <v>43.3</v>
      </c>
      <c r="J26" s="425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24.75" customHeight="1" x14ac:dyDescent="0.25">
      <c r="A27" s="1546"/>
      <c r="B27" s="1530"/>
      <c r="C27" s="1130" t="s">
        <v>56</v>
      </c>
      <c r="D27" s="427" t="s">
        <v>57</v>
      </c>
      <c r="E27" s="465" t="s">
        <v>58</v>
      </c>
      <c r="F27" s="1527"/>
      <c r="G27" s="467" t="s">
        <v>16</v>
      </c>
      <c r="H27" s="1230">
        <f>'Прайс повний'!I28</f>
        <v>43.3</v>
      </c>
      <c r="I27" s="430">
        <f>'Прайс повний'!J28</f>
        <v>43.3</v>
      </c>
      <c r="J27" s="425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24.75" customHeight="1" x14ac:dyDescent="0.25">
      <c r="A28" s="1547"/>
      <c r="B28" s="1205" t="str">
        <f>'Прайс повний'!B29</f>
        <v>07</v>
      </c>
      <c r="C28" s="1143" t="str">
        <f>'Прайс повний'!C29</f>
        <v>CU</v>
      </c>
      <c r="D28" s="431" t="str">
        <f>'Прайс повний'!E29</f>
        <v>Тримач універсальний мідний</v>
      </c>
      <c r="E28" s="432" t="str">
        <f>'Прайс повний'!A29</f>
        <v>07 100</v>
      </c>
      <c r="F28" s="431" t="s">
        <v>59</v>
      </c>
      <c r="G28" s="470" t="s">
        <v>16</v>
      </c>
      <c r="H28" s="1237">
        <f>'Прайс повний'!I29</f>
        <v>199</v>
      </c>
      <c r="I28" s="434">
        <f>'Прайс повний'!J29</f>
        <v>199</v>
      </c>
      <c r="J28" s="435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24.75" customHeight="1" x14ac:dyDescent="0.25">
      <c r="A29" s="1545"/>
      <c r="B29" s="1531" t="s">
        <v>60</v>
      </c>
      <c r="C29" s="1207" t="s">
        <v>45</v>
      </c>
      <c r="D29" s="414" t="s">
        <v>61</v>
      </c>
      <c r="E29" s="415" t="s">
        <v>62</v>
      </c>
      <c r="F29" s="1713" t="s">
        <v>63</v>
      </c>
      <c r="G29" s="417" t="s">
        <v>16</v>
      </c>
      <c r="H29" s="1229">
        <f>'Прайс повний'!I30</f>
        <v>45.3</v>
      </c>
      <c r="I29" s="418">
        <f>'Прайс повний'!J30</f>
        <v>45.3</v>
      </c>
      <c r="J29" s="463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24.75" customHeight="1" x14ac:dyDescent="0.25">
      <c r="A30" s="1546"/>
      <c r="B30" s="1530"/>
      <c r="C30" s="1208" t="s">
        <v>49</v>
      </c>
      <c r="D30" s="466" t="s">
        <v>64</v>
      </c>
      <c r="E30" s="428" t="s">
        <v>65</v>
      </c>
      <c r="F30" s="1503" t="s">
        <v>66</v>
      </c>
      <c r="G30" s="467" t="s">
        <v>16</v>
      </c>
      <c r="H30" s="1230">
        <f>'Прайс повний'!I31</f>
        <v>55.72</v>
      </c>
      <c r="I30" s="430">
        <f>'Прайс повний'!J31</f>
        <v>55.72</v>
      </c>
      <c r="J30" s="425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24.75" customHeight="1" x14ac:dyDescent="0.25">
      <c r="A31" s="1546"/>
      <c r="B31" s="1530"/>
      <c r="C31" s="1208" t="s">
        <v>53</v>
      </c>
      <c r="D31" s="466" t="s">
        <v>67</v>
      </c>
      <c r="E31" s="428" t="s">
        <v>68</v>
      </c>
      <c r="F31" s="1527"/>
      <c r="G31" s="467" t="s">
        <v>16</v>
      </c>
      <c r="H31" s="1230">
        <f>'Прайс повний'!I32</f>
        <v>55.72</v>
      </c>
      <c r="I31" s="430">
        <f>'Прайс повний'!J32</f>
        <v>55.72</v>
      </c>
      <c r="J31" s="425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24.75" customHeight="1" x14ac:dyDescent="0.25">
      <c r="A32" s="1547"/>
      <c r="B32" s="1532"/>
      <c r="C32" s="1209" t="s">
        <v>56</v>
      </c>
      <c r="D32" s="468" t="s">
        <v>69</v>
      </c>
      <c r="E32" s="469" t="s">
        <v>70</v>
      </c>
      <c r="F32" s="1528"/>
      <c r="G32" s="470" t="s">
        <v>16</v>
      </c>
      <c r="H32" s="1231">
        <f>'Прайс повний'!I33</f>
        <v>55.72</v>
      </c>
      <c r="I32" s="434">
        <f>'Прайс повний'!J33</f>
        <v>55.72</v>
      </c>
      <c r="J32" s="435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74.25" customHeight="1" x14ac:dyDescent="0.25">
      <c r="A33" s="1179"/>
      <c r="B33" s="1210" t="s">
        <v>71</v>
      </c>
      <c r="C33" s="1201" t="s">
        <v>72</v>
      </c>
      <c r="D33" s="455" t="s">
        <v>73</v>
      </c>
      <c r="E33" s="471" t="s">
        <v>74</v>
      </c>
      <c r="F33" s="455" t="s">
        <v>75</v>
      </c>
      <c r="G33" s="457" t="s">
        <v>16</v>
      </c>
      <c r="H33" s="1228">
        <f>'Прайс повний'!I34</f>
        <v>77.89</v>
      </c>
      <c r="I33" s="447">
        <f>'Прайс повний'!J34</f>
        <v>77.89</v>
      </c>
      <c r="J33" s="419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24.75" customHeight="1" x14ac:dyDescent="0.25">
      <c r="A34" s="1545"/>
      <c r="B34" s="1211" t="str">
        <f>'Прайс повний'!B35</f>
        <v xml:space="preserve">01/8/10 </v>
      </c>
      <c r="C34" s="1135" t="str">
        <f>'Прайс повний'!C35</f>
        <v>OC, PL</v>
      </c>
      <c r="D34" s="460" t="str">
        <f>'Прайс повний'!E35</f>
        <v>Тримач дроту з дюбелем 100</v>
      </c>
      <c r="E34" s="415" t="str">
        <f>'Прайс повний'!A35</f>
        <v>01 100</v>
      </c>
      <c r="F34" s="1533" t="s">
        <v>1701</v>
      </c>
      <c r="G34" s="417" t="s">
        <v>16</v>
      </c>
      <c r="H34" s="1229">
        <f>'Прайс повний'!I35</f>
        <v>32.119999999999997</v>
      </c>
      <c r="I34" s="418">
        <f>'Прайс повний'!J35</f>
        <v>32.119999999999997</v>
      </c>
      <c r="J34" s="463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24.75" customHeight="1" x14ac:dyDescent="0.25">
      <c r="A35" s="1546"/>
      <c r="B35" s="1212" t="str">
        <f>'Прайс повний'!B36</f>
        <v xml:space="preserve">01/8/14 </v>
      </c>
      <c r="C35" s="1130" t="str">
        <f>'Прайс повний'!C36</f>
        <v>OC, PL</v>
      </c>
      <c r="D35" s="427" t="str">
        <f>'Прайс повний'!E36</f>
        <v>Тримач дроту з дюбелем 140</v>
      </c>
      <c r="E35" s="428" t="str">
        <f>'Прайс повний'!A36</f>
        <v>01 140</v>
      </c>
      <c r="F35" s="1525"/>
      <c r="G35" s="467" t="s">
        <v>16</v>
      </c>
      <c r="H35" s="1230">
        <f>'Прайс повний'!I36</f>
        <v>35.450000000000003</v>
      </c>
      <c r="I35" s="430">
        <f>'Прайс повний'!J36</f>
        <v>35.450000000000003</v>
      </c>
      <c r="J35" s="425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24.75" customHeight="1" x14ac:dyDescent="0.25">
      <c r="A36" s="1546"/>
      <c r="B36" s="1212" t="str">
        <f>'Прайс повний'!B37</f>
        <v xml:space="preserve">01/8/20 </v>
      </c>
      <c r="C36" s="1130" t="str">
        <f>'Прайс повний'!C37</f>
        <v>OC, PL</v>
      </c>
      <c r="D36" s="427" t="str">
        <f>'Прайс повний'!E37</f>
        <v>Тримач дроту з дюбелем 200</v>
      </c>
      <c r="E36" s="428" t="str">
        <f>'Прайс повний'!A37</f>
        <v>01 200</v>
      </c>
      <c r="F36" s="1525"/>
      <c r="G36" s="467" t="s">
        <v>16</v>
      </c>
      <c r="H36" s="1230">
        <f>'Прайс повний'!I37</f>
        <v>43.16</v>
      </c>
      <c r="I36" s="430">
        <f>'Прайс повний'!J37</f>
        <v>43.16</v>
      </c>
      <c r="J36" s="425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24.75" customHeight="1" x14ac:dyDescent="0.25">
      <c r="A37" s="917"/>
      <c r="B37" s="1212" t="str">
        <f>'Прайс повний'!B38</f>
        <v>01/8/25</v>
      </c>
      <c r="C37" s="1130" t="str">
        <f>'Прайс повний'!C38</f>
        <v>OC, PL</v>
      </c>
      <c r="D37" s="427" t="str">
        <f>'Прайс повний'!E38</f>
        <v>Тримач дроту з дюбелем 250</v>
      </c>
      <c r="E37" s="428" t="str">
        <f>'Прайс повний'!A38</f>
        <v>01 250</v>
      </c>
      <c r="F37" s="1525"/>
      <c r="G37" s="467" t="s">
        <v>16</v>
      </c>
      <c r="H37" s="1230">
        <f>'Прайс повний'!I38</f>
        <v>49.63</v>
      </c>
      <c r="I37" s="430">
        <f>'Прайс повний'!J38</f>
        <v>49.63</v>
      </c>
      <c r="J37" s="425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24.75" customHeight="1" x14ac:dyDescent="0.25">
      <c r="A38" s="917"/>
      <c r="B38" s="1212" t="str">
        <f>'Прайс повний'!B39</f>
        <v>01/8/30</v>
      </c>
      <c r="C38" s="1130" t="str">
        <f>'Прайс повний'!C39</f>
        <v>OC, PL</v>
      </c>
      <c r="D38" s="427" t="str">
        <f>'Прайс повний'!E39</f>
        <v>Тримач дроту з дюбелем 300</v>
      </c>
      <c r="E38" s="428" t="str">
        <f>'Прайс повний'!A39</f>
        <v>01 300</v>
      </c>
      <c r="F38" s="1544"/>
      <c r="G38" s="467" t="s">
        <v>16</v>
      </c>
      <c r="H38" s="1230">
        <f>'Прайс повний'!I39</f>
        <v>57.07</v>
      </c>
      <c r="I38" s="430">
        <f>'Прайс повний'!J39</f>
        <v>57.07</v>
      </c>
      <c r="J38" s="425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32.25" customHeight="1" x14ac:dyDescent="0.25">
      <c r="A39" s="1545"/>
      <c r="B39" s="1206" t="str">
        <f>'Прайс повний'!B40</f>
        <v xml:space="preserve">02/8/10 </v>
      </c>
      <c r="C39" s="1207" t="str">
        <f>'Прайс повний'!C40</f>
        <v>OC</v>
      </c>
      <c r="D39" s="414" t="str">
        <f>'Прайс повний'!E40</f>
        <v>Тримач дроту металевий з дюбелем 100</v>
      </c>
      <c r="E39" s="415" t="str">
        <f>'Прайс повний'!A40</f>
        <v>02 101</v>
      </c>
      <c r="F39" s="1505" t="s">
        <v>1704</v>
      </c>
      <c r="G39" s="417" t="s">
        <v>16</v>
      </c>
      <c r="H39" s="1229">
        <f>'Прайс повний'!I40</f>
        <v>66.33</v>
      </c>
      <c r="I39" s="418">
        <f>'Прайс повний'!J40</f>
        <v>66.33</v>
      </c>
      <c r="J39" s="463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28.5" customHeight="1" x14ac:dyDescent="0.25">
      <c r="A40" s="1546"/>
      <c r="B40" s="1213" t="str">
        <f>'Прайс повний'!B41</f>
        <v xml:space="preserve">02/8/14 </v>
      </c>
      <c r="C40" s="1208" t="str">
        <f>'Прайс повний'!C41</f>
        <v>ОС</v>
      </c>
      <c r="D40" s="466" t="str">
        <f>'Прайс повний'!E41</f>
        <v>Тримач дроту металевий з дюбелем 140</v>
      </c>
      <c r="E40" s="428" t="str">
        <f>'Прайс повний'!A41</f>
        <v>02 141</v>
      </c>
      <c r="F40" s="1503"/>
      <c r="G40" s="467" t="s">
        <v>16</v>
      </c>
      <c r="H40" s="1230">
        <f>'Прайс повний'!I41</f>
        <v>74.14</v>
      </c>
      <c r="I40" s="430">
        <f>'Прайс повний'!J41</f>
        <v>74.14</v>
      </c>
      <c r="J40" s="425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27" customHeight="1" x14ac:dyDescent="0.25">
      <c r="A41" s="1546"/>
      <c r="B41" s="1213" t="str">
        <f>'Прайс повний'!B42</f>
        <v xml:space="preserve">02/8/20 </v>
      </c>
      <c r="C41" s="1208" t="str">
        <f>'Прайс повний'!C42</f>
        <v>ОС</v>
      </c>
      <c r="D41" s="466" t="str">
        <f>'Прайс повний'!E42</f>
        <v>Тримач дроту металевий з дюбелем 200</v>
      </c>
      <c r="E41" s="428" t="str">
        <f>'Прайс повний'!A42</f>
        <v>02 201</v>
      </c>
      <c r="F41" s="1503"/>
      <c r="G41" s="467" t="s">
        <v>16</v>
      </c>
      <c r="H41" s="1230">
        <f>'Прайс повний'!I42</f>
        <v>79.59</v>
      </c>
      <c r="I41" s="430">
        <f>'Прайс повний'!J42</f>
        <v>79.59</v>
      </c>
      <c r="J41" s="425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27" customHeight="1" x14ac:dyDescent="0.25">
      <c r="A42" s="917"/>
      <c r="B42" s="1213" t="str">
        <f>'Прайс повний'!B43</f>
        <v>02/8/25</v>
      </c>
      <c r="C42" s="1208" t="str">
        <f>'Прайс повний'!C43</f>
        <v>ОС</v>
      </c>
      <c r="D42" s="466" t="str">
        <f>'Прайс повний'!E43</f>
        <v>Тримач дроту металевий з дюбелем 250</v>
      </c>
      <c r="E42" s="428" t="str">
        <f>'Прайс повний'!A43</f>
        <v>02 251</v>
      </c>
      <c r="F42" s="1503"/>
      <c r="G42" s="467" t="s">
        <v>16</v>
      </c>
      <c r="H42" s="1230">
        <f>'Прайс повний'!I43</f>
        <v>86.7</v>
      </c>
      <c r="I42" s="430">
        <f>'Прайс повний'!J43</f>
        <v>86.7</v>
      </c>
      <c r="J42" s="425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27" customHeight="1" x14ac:dyDescent="0.25">
      <c r="A43" s="917"/>
      <c r="B43" s="1213" t="str">
        <f>'Прайс повний'!B44</f>
        <v>02/8/30</v>
      </c>
      <c r="C43" s="1208" t="str">
        <f>'Прайс повний'!C44</f>
        <v>ОС</v>
      </c>
      <c r="D43" s="466" t="str">
        <f>'Прайс повний'!E44</f>
        <v>Тримач дроту металевий з дюбелем 300</v>
      </c>
      <c r="E43" s="428" t="str">
        <f>'Прайс повний'!A44</f>
        <v>02 301</v>
      </c>
      <c r="F43" s="1504"/>
      <c r="G43" s="467" t="s">
        <v>16</v>
      </c>
      <c r="H43" s="1230">
        <f>'Прайс повний'!I44</f>
        <v>89.4</v>
      </c>
      <c r="I43" s="430">
        <f>'Прайс повний'!J44</f>
        <v>89.4</v>
      </c>
      <c r="J43" s="425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26.25" customHeight="1" x14ac:dyDescent="0.25">
      <c r="A44" s="1545"/>
      <c r="B44" s="1215" t="str">
        <f>'Прайс повний'!B45</f>
        <v>02/16/10</v>
      </c>
      <c r="C44" s="1207" t="str">
        <f>'Прайс повний'!C45</f>
        <v>ОС</v>
      </c>
      <c r="D44" s="414" t="str">
        <f>'Прайс повний'!E45</f>
        <v>Тримач блискавкоприймача з дюбелем 100</v>
      </c>
      <c r="E44" s="415" t="str">
        <f>'Прайс повний'!A45</f>
        <v>02 102</v>
      </c>
      <c r="F44" s="1505" t="s">
        <v>1715</v>
      </c>
      <c r="G44" s="417" t="s">
        <v>16</v>
      </c>
      <c r="H44" s="1229">
        <f>'Прайс повний'!I45</f>
        <v>74.59</v>
      </c>
      <c r="I44" s="418">
        <f>'Прайс повний'!J45</f>
        <v>74.59</v>
      </c>
      <c r="J44" s="463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26.25" customHeight="1" x14ac:dyDescent="0.25">
      <c r="A45" s="1546"/>
      <c r="B45" s="1213" t="str">
        <f>'Прайс повний'!B46</f>
        <v>02/16/14</v>
      </c>
      <c r="C45" s="1208" t="str">
        <f>'Прайс повний'!C46</f>
        <v>ОС</v>
      </c>
      <c r="D45" s="466" t="str">
        <f>'Прайс повний'!E46</f>
        <v>Тримач блискавкоприймача з дюбелем 140</v>
      </c>
      <c r="E45" s="428" t="str">
        <f>'Прайс повний'!A46</f>
        <v>02 142</v>
      </c>
      <c r="F45" s="1503"/>
      <c r="G45" s="467" t="s">
        <v>16</v>
      </c>
      <c r="H45" s="1230">
        <f>'Прайс повний'!I46</f>
        <v>79.36</v>
      </c>
      <c r="I45" s="430">
        <f>'Прайс повний'!J46</f>
        <v>79.36</v>
      </c>
      <c r="J45" s="425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29.25" customHeight="1" x14ac:dyDescent="0.25">
      <c r="A46" s="1546"/>
      <c r="B46" s="1213" t="str">
        <f>'Прайс повний'!B47</f>
        <v xml:space="preserve">02/16/20 </v>
      </c>
      <c r="C46" s="1208" t="str">
        <f>'Прайс повний'!C47</f>
        <v>ОС</v>
      </c>
      <c r="D46" s="466" t="str">
        <f>'Прайс повний'!E47</f>
        <v>Тримач блискавкоприймача з дюбелем 200</v>
      </c>
      <c r="E46" s="428" t="str">
        <f>'Прайс повний'!A47</f>
        <v>02 202</v>
      </c>
      <c r="F46" s="1503"/>
      <c r="G46" s="467" t="s">
        <v>16</v>
      </c>
      <c r="H46" s="1230">
        <f>'Прайс повний'!I47</f>
        <v>83.92</v>
      </c>
      <c r="I46" s="430">
        <f>'Прайс повний'!J47</f>
        <v>83.92</v>
      </c>
      <c r="J46" s="425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29.25" customHeight="1" x14ac:dyDescent="0.25">
      <c r="A47" s="917"/>
      <c r="B47" s="1213" t="str">
        <f>'Прайс повний'!B48</f>
        <v>02/16/25</v>
      </c>
      <c r="C47" s="1208" t="str">
        <f>'Прайс повний'!C48</f>
        <v>ОС</v>
      </c>
      <c r="D47" s="466" t="str">
        <f>'Прайс повний'!E48</f>
        <v>Тримач блискавкоприймача з дюбелем 250</v>
      </c>
      <c r="E47" s="428" t="str">
        <f>'Прайс повний'!A48</f>
        <v>02 252</v>
      </c>
      <c r="F47" s="1503"/>
      <c r="G47" s="467" t="s">
        <v>16</v>
      </c>
      <c r="H47" s="1230">
        <f>'Прайс повний'!I48</f>
        <v>90.5</v>
      </c>
      <c r="I47" s="430">
        <f>'Прайс повний'!J48</f>
        <v>90.5</v>
      </c>
      <c r="J47" s="425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29.25" customHeight="1" x14ac:dyDescent="0.25">
      <c r="A48" s="917"/>
      <c r="B48" s="1213" t="str">
        <f>'Прайс повний'!B49</f>
        <v>02/16/30</v>
      </c>
      <c r="C48" s="1208" t="str">
        <f>'Прайс повний'!C49</f>
        <v>ОС</v>
      </c>
      <c r="D48" s="466" t="str">
        <f>'Прайс повний'!E49</f>
        <v>Тримач блискавкоприймача з дюбелем 300</v>
      </c>
      <c r="E48" s="428" t="str">
        <f>'Прайс повний'!A49</f>
        <v>02 302</v>
      </c>
      <c r="F48" s="1504"/>
      <c r="G48" s="467" t="s">
        <v>16</v>
      </c>
      <c r="H48" s="1230">
        <f>'Прайс повний'!I49</f>
        <v>94.15</v>
      </c>
      <c r="I48" s="430">
        <f>'Прайс повний'!J49</f>
        <v>94.15</v>
      </c>
      <c r="J48" s="425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29.25" customHeight="1" x14ac:dyDescent="0.25">
      <c r="A49" s="1545"/>
      <c r="B49" s="1206" t="str">
        <f>'Прайс повний'!B50</f>
        <v>02/0/10</v>
      </c>
      <c r="C49" s="1207" t="str">
        <f>'Прайс повний'!C50</f>
        <v>ОС</v>
      </c>
      <c r="D49" s="414" t="str">
        <f>'Прайс повний'!E50</f>
        <v>Тримач полоси металевий з дюбелем 100</v>
      </c>
      <c r="E49" s="415" t="str">
        <f>'Прайс повний'!A50</f>
        <v>02 103</v>
      </c>
      <c r="F49" s="1505" t="s">
        <v>1716</v>
      </c>
      <c r="G49" s="417" t="s">
        <v>16</v>
      </c>
      <c r="H49" s="1229">
        <f>'Прайс повний'!I50</f>
        <v>61.91</v>
      </c>
      <c r="I49" s="418">
        <f>'Прайс повний'!J50</f>
        <v>61.91</v>
      </c>
      <c r="J49" s="463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31.5" customHeight="1" x14ac:dyDescent="0.25">
      <c r="A50" s="1546"/>
      <c r="B50" s="1213" t="str">
        <f>'Прайс повний'!B51</f>
        <v>02/0/14</v>
      </c>
      <c r="C50" s="1208" t="str">
        <f>'Прайс повний'!C51</f>
        <v>ОС</v>
      </c>
      <c r="D50" s="466" t="str">
        <f>'Прайс повний'!E51</f>
        <v>Тримач полоси металевий з дюбелем 140</v>
      </c>
      <c r="E50" s="428" t="str">
        <f>'Прайс повний'!A51</f>
        <v>02 143</v>
      </c>
      <c r="F50" s="1503"/>
      <c r="G50" s="467" t="s">
        <v>16</v>
      </c>
      <c r="H50" s="1230">
        <f>'Прайс повний'!I51</f>
        <v>65.97</v>
      </c>
      <c r="I50" s="430">
        <f>'Прайс повний'!J51</f>
        <v>65.97</v>
      </c>
      <c r="J50" s="425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32.25" customHeight="1" x14ac:dyDescent="0.25">
      <c r="A51" s="1546"/>
      <c r="B51" s="1213" t="str">
        <f>'Прайс повний'!B52</f>
        <v>02/0/20</v>
      </c>
      <c r="C51" s="1208" t="str">
        <f>'Прайс повний'!C52</f>
        <v>ОС</v>
      </c>
      <c r="D51" s="466" t="str">
        <f>'Прайс повний'!E52</f>
        <v>Тримач полоси металевий з дюбелем 200</v>
      </c>
      <c r="E51" s="428" t="str">
        <f>'Прайс повний'!A52</f>
        <v>02 203</v>
      </c>
      <c r="F51" s="1503"/>
      <c r="G51" s="467" t="s">
        <v>16</v>
      </c>
      <c r="H51" s="1230">
        <f>'Прайс повний'!I52</f>
        <v>73.22</v>
      </c>
      <c r="I51" s="430">
        <f>'Прайс повний'!J52</f>
        <v>73.22</v>
      </c>
      <c r="J51" s="425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32.25" customHeight="1" x14ac:dyDescent="0.25">
      <c r="A52" s="1712"/>
      <c r="B52" s="1213" t="str">
        <f>'Прайс повний'!B53</f>
        <v>02/0/25</v>
      </c>
      <c r="C52" s="1208" t="str">
        <f>'Прайс повний'!C53</f>
        <v>ОС</v>
      </c>
      <c r="D52" s="466" t="str">
        <f>'Прайс повний'!E53</f>
        <v>Тримач полоси металевий з дюбелем 250</v>
      </c>
      <c r="E52" s="428" t="str">
        <f>'Прайс повний'!A53</f>
        <v>02 253</v>
      </c>
      <c r="F52" s="1503"/>
      <c r="G52" s="467" t="s">
        <v>16</v>
      </c>
      <c r="H52" s="1230">
        <f>'Прайс повний'!I53</f>
        <v>76.58</v>
      </c>
      <c r="I52" s="430">
        <f>'Прайс повний'!J53</f>
        <v>76.58</v>
      </c>
      <c r="J52" s="42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32.25" customHeight="1" x14ac:dyDescent="0.25">
      <c r="A53" s="917"/>
      <c r="B53" s="1213" t="str">
        <f>'Прайс повний'!B54</f>
        <v>02/0/30</v>
      </c>
      <c r="C53" s="1208" t="str">
        <f>'Прайс повний'!C54</f>
        <v>ОС</v>
      </c>
      <c r="D53" s="466" t="str">
        <f>'Прайс повний'!E54</f>
        <v>Тримач полоси металевий з дюбелем 300</v>
      </c>
      <c r="E53" s="428" t="str">
        <f>'Прайс повний'!A54</f>
        <v>02 303</v>
      </c>
      <c r="F53" s="1504"/>
      <c r="G53" s="467" t="s">
        <v>16</v>
      </c>
      <c r="H53" s="1230">
        <f>'Прайс повний'!I54</f>
        <v>79.83</v>
      </c>
      <c r="I53" s="430">
        <f>'Прайс повний'!J54</f>
        <v>79.83</v>
      </c>
      <c r="J53" s="425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27.75" customHeight="1" x14ac:dyDescent="0.25">
      <c r="A54" s="1540"/>
      <c r="B54" s="1531" t="s">
        <v>77</v>
      </c>
      <c r="C54" s="1135" t="s">
        <v>78</v>
      </c>
      <c r="D54" s="460" t="s">
        <v>79</v>
      </c>
      <c r="E54" s="461" t="s">
        <v>80</v>
      </c>
      <c r="F54" s="460" t="s">
        <v>81</v>
      </c>
      <c r="G54" s="417" t="s">
        <v>16</v>
      </c>
      <c r="H54" s="1229">
        <f>'Прайс повний'!I55</f>
        <v>97.46</v>
      </c>
      <c r="I54" s="418">
        <f>'Прайс повний'!J55</f>
        <v>97.46</v>
      </c>
      <c r="J54" s="463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27" customHeight="1" x14ac:dyDescent="0.25">
      <c r="A55" s="1538"/>
      <c r="B55" s="1535"/>
      <c r="C55" s="1130" t="s">
        <v>82</v>
      </c>
      <c r="D55" s="427" t="s">
        <v>83</v>
      </c>
      <c r="E55" s="465" t="s">
        <v>84</v>
      </c>
      <c r="F55" s="1525" t="s">
        <v>85</v>
      </c>
      <c r="G55" s="467" t="s">
        <v>16</v>
      </c>
      <c r="H55" s="1230">
        <f>'Прайс повний'!I56</f>
        <v>121.08</v>
      </c>
      <c r="I55" s="430">
        <f>'Прайс повний'!J56</f>
        <v>121.08</v>
      </c>
      <c r="J55" s="425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27.75" customHeight="1" x14ac:dyDescent="0.25">
      <c r="A56" s="1538"/>
      <c r="B56" s="1535"/>
      <c r="C56" s="1130" t="s">
        <v>86</v>
      </c>
      <c r="D56" s="427" t="s">
        <v>87</v>
      </c>
      <c r="E56" s="465" t="s">
        <v>88</v>
      </c>
      <c r="F56" s="1526"/>
      <c r="G56" s="467" t="s">
        <v>16</v>
      </c>
      <c r="H56" s="1230">
        <f>'Прайс повний'!I57</f>
        <v>121.08</v>
      </c>
      <c r="I56" s="430">
        <f>'Прайс повний'!J57</f>
        <v>121.08</v>
      </c>
      <c r="J56" s="425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24" customHeight="1" x14ac:dyDescent="0.25">
      <c r="A57" s="1538"/>
      <c r="B57" s="1535"/>
      <c r="C57" s="1130" t="s">
        <v>89</v>
      </c>
      <c r="D57" s="427" t="s">
        <v>90</v>
      </c>
      <c r="E57" s="465" t="s">
        <v>91</v>
      </c>
      <c r="F57" s="1526"/>
      <c r="G57" s="467" t="s">
        <v>16</v>
      </c>
      <c r="H57" s="1230">
        <f>'Прайс повний'!I58</f>
        <v>121.08</v>
      </c>
      <c r="I57" s="430">
        <f>'Прайс повний'!J58</f>
        <v>121.08</v>
      </c>
      <c r="J57" s="425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23.25" customHeight="1" x14ac:dyDescent="0.25">
      <c r="A58" s="1539"/>
      <c r="B58" s="1205" t="s">
        <v>92</v>
      </c>
      <c r="C58" s="1143" t="s">
        <v>93</v>
      </c>
      <c r="D58" s="431" t="s">
        <v>79</v>
      </c>
      <c r="E58" s="472" t="s">
        <v>94</v>
      </c>
      <c r="F58" s="431" t="s">
        <v>95</v>
      </c>
      <c r="G58" s="470" t="s">
        <v>16</v>
      </c>
      <c r="H58" s="1231">
        <f>'Прайс повний'!I59</f>
        <v>509</v>
      </c>
      <c r="I58" s="434">
        <f>'Прайс повний'!J59</f>
        <v>509</v>
      </c>
      <c r="J58" s="435"/>
      <c r="K58" s="1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s="22" customFormat="1" ht="60.75" customHeight="1" x14ac:dyDescent="0.25">
      <c r="A59" s="1181"/>
      <c r="B59" s="1216" t="s">
        <v>752</v>
      </c>
      <c r="C59" s="1217" t="s">
        <v>203</v>
      </c>
      <c r="D59" s="473" t="s">
        <v>753</v>
      </c>
      <c r="E59" s="474" t="s">
        <v>754</v>
      </c>
      <c r="F59" s="475" t="s">
        <v>755</v>
      </c>
      <c r="G59" s="1247" t="s">
        <v>16</v>
      </c>
      <c r="H59" s="1238">
        <f>'Прайс повний'!I60</f>
        <v>153.93</v>
      </c>
      <c r="I59" s="477">
        <f>'Прайс повний'!J60</f>
        <v>153.93</v>
      </c>
      <c r="J59" s="478"/>
      <c r="L59" s="1"/>
    </row>
    <row r="60" spans="1:30" ht="24.75" customHeight="1" x14ac:dyDescent="0.25">
      <c r="A60" s="1558"/>
      <c r="B60" s="1541" t="s">
        <v>96</v>
      </c>
      <c r="C60" s="1135" t="s">
        <v>45</v>
      </c>
      <c r="D60" s="460" t="s">
        <v>97</v>
      </c>
      <c r="E60" s="461" t="s">
        <v>98</v>
      </c>
      <c r="F60" s="460" t="s">
        <v>99</v>
      </c>
      <c r="G60" s="417" t="s">
        <v>16</v>
      </c>
      <c r="H60" s="1229">
        <f>'Прайс повний'!I61</f>
        <v>104.63</v>
      </c>
      <c r="I60" s="418">
        <f>'Прайс повний'!J61</f>
        <v>104.63</v>
      </c>
      <c r="J60" s="463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24.75" customHeight="1" x14ac:dyDescent="0.25">
      <c r="A61" s="1559"/>
      <c r="B61" s="1535"/>
      <c r="C61" s="1130" t="s">
        <v>49</v>
      </c>
      <c r="D61" s="427" t="s">
        <v>100</v>
      </c>
      <c r="E61" s="465" t="s">
        <v>101</v>
      </c>
      <c r="F61" s="1525" t="s">
        <v>102</v>
      </c>
      <c r="G61" s="467" t="s">
        <v>16</v>
      </c>
      <c r="H61" s="1230">
        <f>'Прайс повний'!I62</f>
        <v>140.15</v>
      </c>
      <c r="I61" s="430">
        <f>'Прайс повний'!J62</f>
        <v>140.15</v>
      </c>
      <c r="J61" s="425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24.75" customHeight="1" x14ac:dyDescent="0.25">
      <c r="A62" s="1559"/>
      <c r="B62" s="1535"/>
      <c r="C62" s="1130" t="s">
        <v>53</v>
      </c>
      <c r="D62" s="427" t="s">
        <v>103</v>
      </c>
      <c r="E62" s="465" t="s">
        <v>104</v>
      </c>
      <c r="F62" s="1526"/>
      <c r="G62" s="467" t="s">
        <v>16</v>
      </c>
      <c r="H62" s="1230">
        <f>'Прайс повний'!I63</f>
        <v>140.15</v>
      </c>
      <c r="I62" s="430">
        <f>'Прайс повний'!J63</f>
        <v>140.15</v>
      </c>
      <c r="J62" s="425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24.75" customHeight="1" x14ac:dyDescent="0.25">
      <c r="A63" s="1559"/>
      <c r="B63" s="1535"/>
      <c r="C63" s="1130" t="s">
        <v>56</v>
      </c>
      <c r="D63" s="427" t="s">
        <v>105</v>
      </c>
      <c r="E63" s="465" t="s">
        <v>106</v>
      </c>
      <c r="F63" s="1526"/>
      <c r="G63" s="467" t="s">
        <v>16</v>
      </c>
      <c r="H63" s="1230">
        <f>'Прайс повний'!I64</f>
        <v>140.15</v>
      </c>
      <c r="I63" s="430">
        <f>'Прайс повний'!J64</f>
        <v>140.15</v>
      </c>
      <c r="J63" s="425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24" customHeight="1" x14ac:dyDescent="0.25">
      <c r="A64" s="1560"/>
      <c r="B64" s="1542"/>
      <c r="C64" s="1143" t="s">
        <v>107</v>
      </c>
      <c r="D64" s="431" t="s">
        <v>108</v>
      </c>
      <c r="E64" s="469" t="s">
        <v>109</v>
      </c>
      <c r="F64" s="431" t="s">
        <v>110</v>
      </c>
      <c r="G64" s="470" t="s">
        <v>16</v>
      </c>
      <c r="H64" s="1231">
        <f>'Прайс повний'!I65</f>
        <v>744.59</v>
      </c>
      <c r="I64" s="434">
        <f>'Прайс повний'!J65</f>
        <v>744.59</v>
      </c>
      <c r="J64" s="435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28.5" hidden="1" customHeight="1" thickBot="1" x14ac:dyDescent="0.3">
      <c r="A65" s="1182"/>
      <c r="B65" s="1551" t="s">
        <v>111</v>
      </c>
      <c r="C65" s="1130" t="s">
        <v>45</v>
      </c>
      <c r="D65" s="427" t="s">
        <v>112</v>
      </c>
      <c r="E65" s="465" t="s">
        <v>113</v>
      </c>
      <c r="F65" s="427" t="s">
        <v>114</v>
      </c>
      <c r="G65" s="467" t="s">
        <v>16</v>
      </c>
      <c r="H65" s="1230">
        <f>'Прайс повний'!I66</f>
        <v>106.99</v>
      </c>
      <c r="I65" s="430">
        <f>'Прайс повний'!J66</f>
        <v>106.99</v>
      </c>
      <c r="J65" s="425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29.25" hidden="1" customHeight="1" x14ac:dyDescent="0.25">
      <c r="A66" s="1182"/>
      <c r="B66" s="1535"/>
      <c r="C66" s="1130" t="s">
        <v>49</v>
      </c>
      <c r="D66" s="427" t="s">
        <v>115</v>
      </c>
      <c r="E66" s="465" t="s">
        <v>116</v>
      </c>
      <c r="F66" s="1525" t="s">
        <v>117</v>
      </c>
      <c r="G66" s="467" t="s">
        <v>16</v>
      </c>
      <c r="H66" s="1233">
        <f>'Прайс повний'!I67</f>
        <v>148.49</v>
      </c>
      <c r="I66" s="430">
        <f>'Прайс повний'!J67</f>
        <v>148.49</v>
      </c>
      <c r="J66" s="425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26.25" hidden="1" customHeight="1" x14ac:dyDescent="0.25">
      <c r="A67" s="1182"/>
      <c r="B67" s="1535"/>
      <c r="C67" s="1130" t="s">
        <v>53</v>
      </c>
      <c r="D67" s="427" t="s">
        <v>118</v>
      </c>
      <c r="E67" s="465" t="s">
        <v>119</v>
      </c>
      <c r="F67" s="1526"/>
      <c r="G67" s="467" t="s">
        <v>16</v>
      </c>
      <c r="H67" s="1233">
        <f>'Прайс повний'!I68</f>
        <v>148.49</v>
      </c>
      <c r="I67" s="430">
        <f>'Прайс повний'!J68</f>
        <v>148.49</v>
      </c>
      <c r="J67" s="425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27.75" hidden="1" customHeight="1" x14ac:dyDescent="0.25">
      <c r="A68" s="1182"/>
      <c r="B68" s="1535"/>
      <c r="C68" s="1130" t="s">
        <v>56</v>
      </c>
      <c r="D68" s="427" t="s">
        <v>120</v>
      </c>
      <c r="E68" s="465" t="s">
        <v>121</v>
      </c>
      <c r="F68" s="1526"/>
      <c r="G68" s="467" t="s">
        <v>16</v>
      </c>
      <c r="H68" s="1233">
        <f>'Прайс повний'!I69</f>
        <v>148.49</v>
      </c>
      <c r="I68" s="430">
        <f>'Прайс повний'!J69</f>
        <v>148.49</v>
      </c>
      <c r="J68" s="425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37.5" hidden="1" customHeight="1" x14ac:dyDescent="0.25">
      <c r="A69" s="1105"/>
      <c r="B69" s="1552" t="s">
        <v>123</v>
      </c>
      <c r="C69" s="1087" t="s">
        <v>124</v>
      </c>
      <c r="D69" s="481" t="s">
        <v>125</v>
      </c>
      <c r="E69" s="482" t="s">
        <v>126</v>
      </c>
      <c r="F69" s="481" t="s">
        <v>81</v>
      </c>
      <c r="G69" s="1099" t="s">
        <v>16</v>
      </c>
      <c r="H69" s="1239" t="e">
        <f>'Прайс повний'!#REF!</f>
        <v>#REF!</v>
      </c>
      <c r="I69" s="484" t="e">
        <f>'Прайс повний'!#REF!</f>
        <v>#REF!</v>
      </c>
      <c r="J69" s="485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33" hidden="1" customHeight="1" x14ac:dyDescent="0.25">
      <c r="A70" s="1105"/>
      <c r="B70" s="1535"/>
      <c r="C70" s="1087" t="s">
        <v>127</v>
      </c>
      <c r="D70" s="481" t="s">
        <v>128</v>
      </c>
      <c r="E70" s="482" t="s">
        <v>129</v>
      </c>
      <c r="F70" s="1553" t="s">
        <v>85</v>
      </c>
      <c r="G70" s="1099" t="s">
        <v>16</v>
      </c>
      <c r="H70" s="1239" t="e">
        <f>'Прайс повний'!#REF!</f>
        <v>#REF!</v>
      </c>
      <c r="I70" s="484" t="e">
        <f>'Прайс повний'!#REF!</f>
        <v>#REF!</v>
      </c>
      <c r="J70" s="485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39.75" hidden="1" customHeight="1" x14ac:dyDescent="0.25">
      <c r="A71" s="1105"/>
      <c r="B71" s="1535"/>
      <c r="C71" s="1087" t="s">
        <v>130</v>
      </c>
      <c r="D71" s="481" t="s">
        <v>131</v>
      </c>
      <c r="E71" s="482" t="s">
        <v>132</v>
      </c>
      <c r="F71" s="1526"/>
      <c r="G71" s="1099" t="s">
        <v>16</v>
      </c>
      <c r="H71" s="1239" t="e">
        <f>'Прайс повний'!#REF!</f>
        <v>#REF!</v>
      </c>
      <c r="I71" s="484" t="e">
        <f>'Прайс повний'!#REF!</f>
        <v>#REF!</v>
      </c>
      <c r="J71" s="485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37.5" hidden="1" customHeight="1" x14ac:dyDescent="0.25">
      <c r="A72" s="1183"/>
      <c r="B72" s="1542"/>
      <c r="C72" s="1083" t="s">
        <v>133</v>
      </c>
      <c r="D72" s="488" t="s">
        <v>134</v>
      </c>
      <c r="E72" s="489" t="s">
        <v>135</v>
      </c>
      <c r="F72" s="1543"/>
      <c r="G72" s="1098" t="s">
        <v>16</v>
      </c>
      <c r="H72" s="1240" t="e">
        <f>'Прайс повний'!#REF!</f>
        <v>#REF!</v>
      </c>
      <c r="I72" s="491" t="e">
        <f>'Прайс повний'!#REF!</f>
        <v>#REF!</v>
      </c>
      <c r="J72" s="49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37.5" customHeight="1" x14ac:dyDescent="0.25">
      <c r="A73" s="1184"/>
      <c r="B73" s="1554" t="s">
        <v>924</v>
      </c>
      <c r="C73" s="1218" t="s">
        <v>78</v>
      </c>
      <c r="D73" s="481" t="s">
        <v>925</v>
      </c>
      <c r="E73" s="494" t="s">
        <v>126</v>
      </c>
      <c r="F73" s="466" t="s">
        <v>929</v>
      </c>
      <c r="G73" s="1099" t="s">
        <v>16</v>
      </c>
      <c r="H73" s="1239">
        <f>'Прайс повний'!I70</f>
        <v>59.88</v>
      </c>
      <c r="I73" s="484">
        <f>'Прайс повний'!J70</f>
        <v>59.88</v>
      </c>
      <c r="J73" s="485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37.5" customHeight="1" x14ac:dyDescent="0.25">
      <c r="A74" s="1538"/>
      <c r="B74" s="1555"/>
      <c r="C74" s="1087" t="s">
        <v>127</v>
      </c>
      <c r="D74" s="481" t="s">
        <v>926</v>
      </c>
      <c r="E74" s="482" t="s">
        <v>129</v>
      </c>
      <c r="F74" s="1503" t="s">
        <v>930</v>
      </c>
      <c r="G74" s="1099" t="s">
        <v>16</v>
      </c>
      <c r="H74" s="1239">
        <f>'Прайс повний'!I71</f>
        <v>84.48</v>
      </c>
      <c r="I74" s="1251">
        <f>'Прайс повний'!J71</f>
        <v>84.48</v>
      </c>
      <c r="J74" s="485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37.5" customHeight="1" x14ac:dyDescent="0.25">
      <c r="A75" s="1538"/>
      <c r="B75" s="1555"/>
      <c r="C75" s="1087" t="s">
        <v>130</v>
      </c>
      <c r="D75" s="481" t="s">
        <v>927</v>
      </c>
      <c r="E75" s="482" t="s">
        <v>132</v>
      </c>
      <c r="F75" s="1503"/>
      <c r="G75" s="1099" t="s">
        <v>16</v>
      </c>
      <c r="H75" s="1239">
        <f>'Прайс повний'!I72</f>
        <v>84.48</v>
      </c>
      <c r="I75" s="484">
        <f>'Прайс повний'!J72</f>
        <v>84.48</v>
      </c>
      <c r="J75" s="485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37.5" customHeight="1" x14ac:dyDescent="0.25">
      <c r="A76" s="1538"/>
      <c r="B76" s="1555"/>
      <c r="C76" s="1087" t="s">
        <v>133</v>
      </c>
      <c r="D76" s="481" t="s">
        <v>928</v>
      </c>
      <c r="E76" s="482" t="s">
        <v>135</v>
      </c>
      <c r="F76" s="1503"/>
      <c r="G76" s="1099" t="s">
        <v>16</v>
      </c>
      <c r="H76" s="1239">
        <f>'Прайс повний'!I73</f>
        <v>84.48</v>
      </c>
      <c r="I76" s="1251">
        <f>'Прайс повний'!J73</f>
        <v>84.48</v>
      </c>
      <c r="J76" s="485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37.5" customHeight="1" x14ac:dyDescent="0.25">
      <c r="A77" s="1183"/>
      <c r="B77" s="1220" t="str">
        <f>'Прайс повний'!B74</f>
        <v>22/01</v>
      </c>
      <c r="C77" s="1083" t="str">
        <f>'Прайс повний'!C74</f>
        <v>Cu PL</v>
      </c>
      <c r="D77" s="488" t="str">
        <f>'Прайс повний'!E74</f>
        <v>Тримач коньковий профільний з пластиком (мідний)</v>
      </c>
      <c r="E77" s="489" t="s">
        <v>1595</v>
      </c>
      <c r="F77" s="468" t="str">
        <f>'Прайс повний'!F74</f>
        <v>Мідь, з пластиковим тримачем кольору мідь</v>
      </c>
      <c r="G77" s="1098" t="s">
        <v>16</v>
      </c>
      <c r="H77" s="1240">
        <f>'Прайс повний'!I74</f>
        <v>262.99</v>
      </c>
      <c r="I77" s="1252">
        <f>'Прайс повний'!J74</f>
        <v>262.99</v>
      </c>
      <c r="J77" s="49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36" hidden="1" customHeight="1" thickBot="1" x14ac:dyDescent="0.3">
      <c r="A78" s="1185"/>
      <c r="B78" s="1088" t="s">
        <v>708</v>
      </c>
      <c r="C78" s="1221" t="s">
        <v>709</v>
      </c>
      <c r="D78" s="496" t="s">
        <v>710</v>
      </c>
      <c r="E78" s="497" t="s">
        <v>711</v>
      </c>
      <c r="F78" s="498" t="s">
        <v>712</v>
      </c>
      <c r="G78" s="1248" t="s">
        <v>16</v>
      </c>
      <c r="H78" s="1241" t="e">
        <f>'Прайс повний'!#REF!</f>
        <v>#REF!</v>
      </c>
      <c r="I78" s="500" t="e">
        <f>'Прайс повний'!#REF!</f>
        <v>#REF!</v>
      </c>
      <c r="J78" s="50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94.5" customHeight="1" x14ac:dyDescent="0.25">
      <c r="A79" s="1186"/>
      <c r="B79" s="1222" t="s">
        <v>935</v>
      </c>
      <c r="C79" s="1223" t="s">
        <v>203</v>
      </c>
      <c r="D79" s="503" t="s">
        <v>936</v>
      </c>
      <c r="E79" s="504" t="s">
        <v>937</v>
      </c>
      <c r="F79" s="505" t="s">
        <v>938</v>
      </c>
      <c r="G79" s="1248" t="s">
        <v>16</v>
      </c>
      <c r="H79" s="1241">
        <f>'Прайс повний'!I75</f>
        <v>85.79</v>
      </c>
      <c r="I79" s="500">
        <f>'Прайс повний'!J75</f>
        <v>85.79</v>
      </c>
      <c r="J79" s="506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37.5" customHeight="1" x14ac:dyDescent="0.25">
      <c r="A80" s="1540"/>
      <c r="B80" s="1541" t="s">
        <v>136</v>
      </c>
      <c r="C80" s="1135" t="s">
        <v>45</v>
      </c>
      <c r="D80" s="460" t="s">
        <v>137</v>
      </c>
      <c r="E80" s="461" t="s">
        <v>138</v>
      </c>
      <c r="F80" s="460" t="s">
        <v>99</v>
      </c>
      <c r="G80" s="417" t="s">
        <v>16</v>
      </c>
      <c r="H80" s="1242">
        <f>'Прайс повний'!I76</f>
        <v>73.61</v>
      </c>
      <c r="I80" s="418">
        <f>'Прайс повний'!J76</f>
        <v>73.61</v>
      </c>
      <c r="J80" s="463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37.5" customHeight="1" x14ac:dyDescent="0.25">
      <c r="A81" s="1538"/>
      <c r="B81" s="1535"/>
      <c r="C81" s="1130" t="s">
        <v>49</v>
      </c>
      <c r="D81" s="427" t="s">
        <v>139</v>
      </c>
      <c r="E81" s="465" t="s">
        <v>140</v>
      </c>
      <c r="F81" s="1525" t="s">
        <v>102</v>
      </c>
      <c r="G81" s="467" t="s">
        <v>16</v>
      </c>
      <c r="H81" s="1233">
        <f>'Прайс повний'!I77</f>
        <v>85.9</v>
      </c>
      <c r="I81" s="430">
        <f>'Прайс повний'!J77</f>
        <v>85.9</v>
      </c>
      <c r="J81" s="425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37.5" customHeight="1" x14ac:dyDescent="0.25">
      <c r="A82" s="1538"/>
      <c r="B82" s="1535"/>
      <c r="C82" s="1130" t="s">
        <v>53</v>
      </c>
      <c r="D82" s="427" t="s">
        <v>141</v>
      </c>
      <c r="E82" s="465" t="s">
        <v>142</v>
      </c>
      <c r="F82" s="1526"/>
      <c r="G82" s="467" t="s">
        <v>16</v>
      </c>
      <c r="H82" s="1233">
        <f>'Прайс повний'!I78</f>
        <v>85.9</v>
      </c>
      <c r="I82" s="430">
        <f>'Прайс повний'!J78</f>
        <v>85.9</v>
      </c>
      <c r="J82" s="425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36.75" customHeight="1" x14ac:dyDescent="0.25">
      <c r="A83" s="1539"/>
      <c r="B83" s="1542"/>
      <c r="C83" s="1143" t="s">
        <v>56</v>
      </c>
      <c r="D83" s="431" t="s">
        <v>143</v>
      </c>
      <c r="E83" s="472" t="s">
        <v>144</v>
      </c>
      <c r="F83" s="1543"/>
      <c r="G83" s="470" t="s">
        <v>16</v>
      </c>
      <c r="H83" s="1237">
        <f>'Прайс повний'!I79</f>
        <v>85.9</v>
      </c>
      <c r="I83" s="434">
        <f>'Прайс повний'!J79</f>
        <v>85.9</v>
      </c>
      <c r="J83" s="435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34.5" hidden="1" customHeight="1" thickBot="1" x14ac:dyDescent="0.3">
      <c r="A84" s="1184"/>
      <c r="B84" s="1529" t="s">
        <v>145</v>
      </c>
      <c r="C84" s="1135" t="s">
        <v>45</v>
      </c>
      <c r="D84" s="460" t="s">
        <v>146</v>
      </c>
      <c r="E84" s="461" t="s">
        <v>147</v>
      </c>
      <c r="F84" s="460" t="s">
        <v>114</v>
      </c>
      <c r="G84" s="417" t="s">
        <v>16</v>
      </c>
      <c r="H84" s="1242" t="e">
        <f>'Прайс повний'!#REF!</f>
        <v>#REF!</v>
      </c>
      <c r="I84" s="418" t="e">
        <f>'Прайс повний'!#REF!</f>
        <v>#REF!</v>
      </c>
      <c r="J84" s="463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48" hidden="1" customHeight="1" x14ac:dyDescent="0.25">
      <c r="A85" s="1105"/>
      <c r="B85" s="1535"/>
      <c r="C85" s="1130" t="s">
        <v>49</v>
      </c>
      <c r="D85" s="427" t="s">
        <v>148</v>
      </c>
      <c r="E85" s="465" t="s">
        <v>149</v>
      </c>
      <c r="F85" s="1525" t="s">
        <v>117</v>
      </c>
      <c r="G85" s="467" t="s">
        <v>16</v>
      </c>
      <c r="H85" s="1233" t="e">
        <f>'Прайс повний'!#REF!</f>
        <v>#REF!</v>
      </c>
      <c r="I85" s="430" t="e">
        <f>'Прайс повний'!#REF!</f>
        <v>#REF!</v>
      </c>
      <c r="J85" s="425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45" hidden="1" customHeight="1" x14ac:dyDescent="0.25">
      <c r="A86" s="1105"/>
      <c r="B86" s="1535"/>
      <c r="C86" s="1130" t="s">
        <v>53</v>
      </c>
      <c r="D86" s="427" t="s">
        <v>150</v>
      </c>
      <c r="E86" s="465" t="s">
        <v>151</v>
      </c>
      <c r="F86" s="1526"/>
      <c r="G86" s="467" t="s">
        <v>16</v>
      </c>
      <c r="H86" s="1233" t="e">
        <f>'Прайс повний'!#REF!</f>
        <v>#REF!</v>
      </c>
      <c r="I86" s="430" t="e">
        <f>'Прайс повний'!#REF!</f>
        <v>#REF!</v>
      </c>
      <c r="J86" s="425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45.75" hidden="1" customHeight="1" x14ac:dyDescent="0.25">
      <c r="A87" s="1183"/>
      <c r="B87" s="1542"/>
      <c r="C87" s="1143" t="s">
        <v>56</v>
      </c>
      <c r="D87" s="431" t="s">
        <v>152</v>
      </c>
      <c r="E87" s="472" t="s">
        <v>153</v>
      </c>
      <c r="F87" s="1543"/>
      <c r="G87" s="470" t="s">
        <v>16</v>
      </c>
      <c r="H87" s="1237" t="e">
        <f>'Прайс повний'!#REF!</f>
        <v>#REF!</v>
      </c>
      <c r="I87" s="434" t="e">
        <f>'Прайс повний'!#REF!</f>
        <v>#REF!</v>
      </c>
      <c r="J87" s="435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24.75" customHeight="1" x14ac:dyDescent="0.25">
      <c r="A88" s="1540"/>
      <c r="B88" s="1529" t="s">
        <v>154</v>
      </c>
      <c r="C88" s="1135" t="str">
        <f>'Прайс повний'!C80</f>
        <v>OC</v>
      </c>
      <c r="D88" s="460" t="str">
        <f>'Прайс повний'!E80</f>
        <v>Тримач для ринви</v>
      </c>
      <c r="E88" s="508" t="str">
        <f>'Прайс повний'!A80</f>
        <v>03 100</v>
      </c>
      <c r="F88" s="460" t="s">
        <v>155</v>
      </c>
      <c r="G88" s="417" t="s">
        <v>16</v>
      </c>
      <c r="H88" s="1242">
        <f>'Прайс повний'!I80</f>
        <v>82.69</v>
      </c>
      <c r="I88" s="418">
        <f>'Прайс повний'!J80</f>
        <v>82.69</v>
      </c>
      <c r="J88" s="463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24.75" customHeight="1" x14ac:dyDescent="0.25">
      <c r="A89" s="1538"/>
      <c r="B89" s="1535"/>
      <c r="C89" s="1130" t="s">
        <v>156</v>
      </c>
      <c r="D89" s="427" t="str">
        <f>'Прайс повний'!E81</f>
        <v>Тримач для ринви лакований</v>
      </c>
      <c r="E89" s="509" t="str">
        <f>'Прайс повний'!A81</f>
        <v>03 101</v>
      </c>
      <c r="F89" s="427" t="s">
        <v>157</v>
      </c>
      <c r="G89" s="467" t="s">
        <v>16</v>
      </c>
      <c r="H89" s="1233">
        <f>'Прайс повний'!I81</f>
        <v>117.74</v>
      </c>
      <c r="I89" s="430">
        <f>'Прайс повний'!J81</f>
        <v>117.74</v>
      </c>
      <c r="J89" s="425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32.25" customHeight="1" x14ac:dyDescent="0.25">
      <c r="A90" s="1539"/>
      <c r="B90" s="1542"/>
      <c r="C90" s="1143" t="str">
        <f>'Прайс повний'!C82</f>
        <v>CU</v>
      </c>
      <c r="D90" s="431" t="str">
        <f>'Прайс повний'!E82</f>
        <v>Тримач для ринви мідний</v>
      </c>
      <c r="E90" s="432" t="str">
        <f>'Прайс повний'!A82</f>
        <v>03 110</v>
      </c>
      <c r="F90" s="431" t="s">
        <v>158</v>
      </c>
      <c r="G90" s="470" t="s">
        <v>16</v>
      </c>
      <c r="H90" s="1237">
        <f>'Прайс повний'!I82</f>
        <v>340.8</v>
      </c>
      <c r="I90" s="434">
        <f>'Прайс повний'!J82</f>
        <v>340.8</v>
      </c>
      <c r="J90" s="435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74.25" customHeight="1" x14ac:dyDescent="0.25">
      <c r="A91" s="1187"/>
      <c r="B91" s="1210" t="str">
        <f>'Прайс повний'!B83</f>
        <v>09/01</v>
      </c>
      <c r="C91" s="1201" t="str">
        <f>'Прайс повний'!C83</f>
        <v>OC PL</v>
      </c>
      <c r="D91" s="455" t="str">
        <f>'Прайс повний'!E83</f>
        <v>Тримач фальцевий з пластиком</v>
      </c>
      <c r="E91" s="456" t="str">
        <f>'Прайс повний'!A83</f>
        <v>09 100</v>
      </c>
      <c r="F91" s="455" t="s">
        <v>159</v>
      </c>
      <c r="G91" s="457" t="s">
        <v>16</v>
      </c>
      <c r="H91" s="1232">
        <f>'Прайс повний'!I83</f>
        <v>71.39</v>
      </c>
      <c r="I91" s="447">
        <f>'Прайс повний'!J83</f>
        <v>71.39</v>
      </c>
      <c r="J91" s="419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74.25" customHeight="1" x14ac:dyDescent="0.25">
      <c r="A92" s="1188"/>
      <c r="B92" s="1210" t="str">
        <f>'Прайс повний'!B84</f>
        <v>09/11</v>
      </c>
      <c r="C92" s="1201" t="str">
        <f>'Прайс повний'!C84</f>
        <v>Ni OC</v>
      </c>
      <c r="D92" s="455" t="str">
        <f>'Прайс повний'!E84</f>
        <v>Тримач фальцевий з Niro</v>
      </c>
      <c r="E92" s="456" t="str">
        <f>'Прайс повний'!A84</f>
        <v>09 110</v>
      </c>
      <c r="F92" s="456" t="s">
        <v>947</v>
      </c>
      <c r="G92" s="457" t="s">
        <v>16</v>
      </c>
      <c r="H92" s="1232">
        <f>'Прайс повний'!I84</f>
        <v>136.33000000000001</v>
      </c>
      <c r="I92" s="447">
        <f>'Прайс повний'!J84</f>
        <v>136.33000000000001</v>
      </c>
      <c r="J92" s="419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72" customHeight="1" x14ac:dyDescent="0.25">
      <c r="A93" s="1187"/>
      <c r="B93" s="1210" t="str">
        <f>'Прайс повний'!B85</f>
        <v>09/30</v>
      </c>
      <c r="C93" s="1201" t="str">
        <f>'Прайс повний'!C85</f>
        <v>OC</v>
      </c>
      <c r="D93" s="455" t="str">
        <f>'Прайс повний'!E85</f>
        <v>Тримач фальцевий</v>
      </c>
      <c r="E93" s="456" t="str">
        <f>'Прайс повний'!A85</f>
        <v>09 300</v>
      </c>
      <c r="F93" s="455" t="s">
        <v>160</v>
      </c>
      <c r="G93" s="457" t="s">
        <v>16</v>
      </c>
      <c r="H93" s="1232">
        <f>'Прайс повний'!I85</f>
        <v>107.16</v>
      </c>
      <c r="I93" s="447">
        <f>'Прайс повний'!J85</f>
        <v>107.16</v>
      </c>
      <c r="J93" s="419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73.5" customHeight="1" x14ac:dyDescent="0.25">
      <c r="A94" s="1187"/>
      <c r="B94" s="1210" t="str">
        <f>'Прайс повний'!B86</f>
        <v>09/02</v>
      </c>
      <c r="C94" s="1201" t="str">
        <f>'Прайс повний'!C86</f>
        <v>ОС</v>
      </c>
      <c r="D94" s="455" t="str">
        <f>'Прайс повний'!E86</f>
        <v>Тримач дроту фальцевий</v>
      </c>
      <c r="E94" s="456" t="str">
        <f>'Прайс повний'!A86</f>
        <v>09 200</v>
      </c>
      <c r="F94" s="455" t="str">
        <f>'Прайс повний'!F86</f>
        <v>Сталь, гальванічно оцинкована, з металевим тримачем дроту</v>
      </c>
      <c r="G94" s="457" t="s">
        <v>16</v>
      </c>
      <c r="H94" s="1232">
        <f>'Прайс повний'!I86</f>
        <v>125.06</v>
      </c>
      <c r="I94" s="447">
        <f>'Прайс повний'!J86</f>
        <v>125.06</v>
      </c>
      <c r="J94" s="419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41.25" hidden="1" customHeight="1" thickBot="1" x14ac:dyDescent="0.3">
      <c r="A95" s="1184"/>
      <c r="B95" s="1211" t="str">
        <f>'Прайс повний'!B87</f>
        <v>12/12/8</v>
      </c>
      <c r="C95" s="1135" t="str">
        <f>'Прайс повний'!C87</f>
        <v>OC PL</v>
      </c>
      <c r="D95" s="460" t="str">
        <f>'Прайс повний'!E87</f>
        <v>Тримач дроту даховий з гачком</v>
      </c>
      <c r="E95" s="508" t="str">
        <f>'Прайс повний'!A87</f>
        <v>12 120</v>
      </c>
      <c r="F95" s="460" t="str">
        <f>'Прайс повний'!F87</f>
        <v>Сталь, гальванічно оцинкована з пластиковим тримачем</v>
      </c>
      <c r="G95" s="417" t="s">
        <v>16</v>
      </c>
      <c r="H95" s="1242">
        <f>'Прайс повний'!I87</f>
        <v>36.630000000000003</v>
      </c>
      <c r="I95" s="418">
        <f>'Прайс повний'!J87</f>
        <v>36.630000000000003</v>
      </c>
      <c r="J95" s="463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50.25" customHeight="1" x14ac:dyDescent="0.25">
      <c r="A96" s="1538"/>
      <c r="B96" s="1196" t="str">
        <f>'Прайс повний'!B88</f>
        <v>12/12/8</v>
      </c>
      <c r="C96" s="1130" t="str">
        <f>'Прайс повний'!C88</f>
        <v>Ni PL</v>
      </c>
      <c r="D96" s="427" t="str">
        <f>'Прайс повний'!E88</f>
        <v>Тримач дроту даховий з гачком (нерж.)</v>
      </c>
      <c r="E96" s="509" t="str">
        <f>'Прайс повний'!A88</f>
        <v>12 121</v>
      </c>
      <c r="F96" s="427" t="str">
        <f>'Прайс повний'!F88</f>
        <v>Сталь нержавіюча, з пластиковим тримачем</v>
      </c>
      <c r="G96" s="467" t="s">
        <v>16</v>
      </c>
      <c r="H96" s="1233">
        <f>'Прайс повний'!I88</f>
        <v>56.93</v>
      </c>
      <c r="I96" s="430">
        <f>'Прайс повний'!J88</f>
        <v>56.93</v>
      </c>
      <c r="J96" s="425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ht="33.75" customHeight="1" x14ac:dyDescent="0.25">
      <c r="A97" s="1538"/>
      <c r="B97" s="1196" t="str">
        <f>'Прайс повний'!B89</f>
        <v>12/12/8</v>
      </c>
      <c r="C97" s="1130" t="str">
        <f>'Прайс повний'!C89</f>
        <v>Cu PL</v>
      </c>
      <c r="D97" s="427" t="str">
        <f>'Прайс повний'!E89</f>
        <v>Тримач дроту даховий з гачком (мідь)</v>
      </c>
      <c r="E97" s="509" t="str">
        <f>'Прайс повний'!A89</f>
        <v>12 122</v>
      </c>
      <c r="F97" s="427" t="str">
        <f>'Прайс повний'!F89</f>
        <v>Мідь, з пластиковим тримачем</v>
      </c>
      <c r="G97" s="467" t="s">
        <v>16</v>
      </c>
      <c r="H97" s="1233">
        <f>'Прайс повний'!I89</f>
        <v>167.65</v>
      </c>
      <c r="I97" s="430">
        <f>'Прайс повний'!J89</f>
        <v>167.65</v>
      </c>
      <c r="J97" s="425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ht="33.75" customHeight="1" x14ac:dyDescent="0.25">
      <c r="A98" s="1539"/>
      <c r="B98" s="1224" t="str">
        <f>'Прайс повний'!B90</f>
        <v>12/12/8</v>
      </c>
      <c r="C98" s="1143" t="str">
        <f>'Прайс повний'!C90</f>
        <v>OC LA</v>
      </c>
      <c r="D98" s="431" t="str">
        <f>'Прайс повний'!E90</f>
        <v>Тримач дроту даховий з гачком (лакований)</v>
      </c>
      <c r="E98" s="432" t="str">
        <f>'Прайс повний'!A90</f>
        <v>12 123</v>
      </c>
      <c r="F98" s="431" t="s">
        <v>161</v>
      </c>
      <c r="G98" s="470" t="s">
        <v>16</v>
      </c>
      <c r="H98" s="1237">
        <f>'Прайс повний'!I90</f>
        <v>69.66</v>
      </c>
      <c r="I98" s="434">
        <f>'Прайс повний'!J90</f>
        <v>69.66</v>
      </c>
      <c r="J98" s="435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27" customHeight="1" x14ac:dyDescent="0.25">
      <c r="A99" s="1540"/>
      <c r="B99" s="1196" t="str">
        <f>'Прайс повний'!B91</f>
        <v>12/33</v>
      </c>
      <c r="C99" s="1130" t="str">
        <f>'Прайс повний'!C91</f>
        <v>OC PL</v>
      </c>
      <c r="D99" s="427" t="str">
        <f>'Прайс повний'!E91</f>
        <v>Тримач під черепицю L330</v>
      </c>
      <c r="E99" s="509" t="str">
        <f>'Прайс повний'!A91</f>
        <v>12 330</v>
      </c>
      <c r="F99" s="427" t="s">
        <v>162</v>
      </c>
      <c r="G99" s="467" t="s">
        <v>16</v>
      </c>
      <c r="H99" s="1233">
        <f>'Прайс повний'!I91</f>
        <v>59.62</v>
      </c>
      <c r="I99" s="430">
        <f>'Прайс повний'!J91</f>
        <v>59.62</v>
      </c>
      <c r="J99" s="42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ht="30.75" customHeight="1" x14ac:dyDescent="0.25">
      <c r="A100" s="1538"/>
      <c r="B100" s="1196" t="str">
        <f>'Прайс повний'!B92</f>
        <v>12/33</v>
      </c>
      <c r="C100" s="1130" t="str">
        <f>'Прайс повний'!C92</f>
        <v>Ni PL</v>
      </c>
      <c r="D100" s="427" t="str">
        <f>'Прайс повний'!E92</f>
        <v>Тримач під черепицю L330 (нерж.)</v>
      </c>
      <c r="E100" s="509" t="str">
        <f>'Прайс повний'!A92</f>
        <v>12 331</v>
      </c>
      <c r="F100" s="427" t="s">
        <v>163</v>
      </c>
      <c r="G100" s="467" t="s">
        <v>16</v>
      </c>
      <c r="H100" s="1233">
        <f>'Прайс повний'!I92</f>
        <v>87.94</v>
      </c>
      <c r="I100" s="430">
        <f>'Прайс повний'!J92</f>
        <v>87.94</v>
      </c>
      <c r="J100" s="425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ht="27" customHeight="1" x14ac:dyDescent="0.25">
      <c r="A101" s="1538"/>
      <c r="B101" s="1196" t="str">
        <f>'Прайс повний'!B93</f>
        <v>12/33</v>
      </c>
      <c r="C101" s="1130" t="str">
        <f>'Прайс повний'!C93</f>
        <v>CU PL</v>
      </c>
      <c r="D101" s="427" t="str">
        <f>'Прайс повний'!E93</f>
        <v>Тримач під черепицю L330 (мідь)</v>
      </c>
      <c r="E101" s="509" t="str">
        <f>'Прайс повний'!A93</f>
        <v>12 332</v>
      </c>
      <c r="F101" s="427" t="s">
        <v>164</v>
      </c>
      <c r="G101" s="467" t="s">
        <v>16</v>
      </c>
      <c r="H101" s="1233">
        <f>'Прайс повний'!I93</f>
        <v>336.33</v>
      </c>
      <c r="I101" s="430">
        <f>'Прайс повний'!J93</f>
        <v>336.33</v>
      </c>
      <c r="J101" s="425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ht="27" customHeight="1" x14ac:dyDescent="0.25">
      <c r="A102" s="1538"/>
      <c r="B102" s="1225" t="str">
        <f>'Прайс повний'!B94</f>
        <v>12/33</v>
      </c>
      <c r="C102" s="1081" t="str">
        <f>'Прайс повний'!C94</f>
        <v>OC LA</v>
      </c>
      <c r="D102" s="510" t="str">
        <f>'Прайс повний'!E94</f>
        <v>Тримач під черепицю L330 (лакований)</v>
      </c>
      <c r="E102" s="511" t="str">
        <f>'Прайс повний'!A94</f>
        <v>12 333</v>
      </c>
      <c r="F102" s="510" t="s">
        <v>165</v>
      </c>
      <c r="G102" s="556" t="s">
        <v>16</v>
      </c>
      <c r="H102" s="1243">
        <f>'Прайс повний'!I94</f>
        <v>76.89</v>
      </c>
      <c r="I102" s="513">
        <f>'Прайс повний'!J94</f>
        <v>76.89</v>
      </c>
      <c r="J102" s="514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ht="27" hidden="1" customHeight="1" thickBot="1" x14ac:dyDescent="0.3">
      <c r="A103" s="1105"/>
      <c r="B103" s="1196" t="str">
        <f>'Прайс повний'!B95</f>
        <v>12/40</v>
      </c>
      <c r="C103" s="1130" t="str">
        <f>'Прайс повний'!C95</f>
        <v>OC PL</v>
      </c>
      <c r="D103" s="427" t="str">
        <f>'Прайс повний'!E95</f>
        <v>Тримач під черепицю L400</v>
      </c>
      <c r="E103" s="509" t="str">
        <f>'Прайс повний'!A95</f>
        <v>12 400</v>
      </c>
      <c r="F103" s="427" t="s">
        <v>166</v>
      </c>
      <c r="G103" s="467" t="s">
        <v>16</v>
      </c>
      <c r="H103" s="1233">
        <f>'Прайс повний'!I95</f>
        <v>60.02</v>
      </c>
      <c r="I103" s="430">
        <f>'Прайс повний'!J95</f>
        <v>60.02</v>
      </c>
      <c r="J103" s="425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ht="27" hidden="1" customHeight="1" x14ac:dyDescent="0.25">
      <c r="A104" s="1105"/>
      <c r="B104" s="1196" t="str">
        <f>'Прайс повний'!B96</f>
        <v>12/40</v>
      </c>
      <c r="C104" s="1130" t="str">
        <f>'Прайс повний'!C96</f>
        <v>Ni PL</v>
      </c>
      <c r="D104" s="427" t="str">
        <f>'Прайс повний'!E96</f>
        <v>Тримач під черепицю L400 (нерж.)</v>
      </c>
      <c r="E104" s="509" t="str">
        <f>'Прайс повний'!A96</f>
        <v>12 401</v>
      </c>
      <c r="F104" s="427" t="s">
        <v>167</v>
      </c>
      <c r="G104" s="467" t="s">
        <v>16</v>
      </c>
      <c r="H104" s="1233">
        <f>'Прайс повний'!I96</f>
        <v>86.37</v>
      </c>
      <c r="I104" s="430">
        <f>'Прайс повний'!J96</f>
        <v>86.37</v>
      </c>
      <c r="J104" s="425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ht="27" hidden="1" customHeight="1" x14ac:dyDescent="0.25">
      <c r="A105" s="1105"/>
      <c r="B105" s="1196" t="str">
        <f>'Прайс повний'!B97</f>
        <v>12/40</v>
      </c>
      <c r="C105" s="1130" t="str">
        <f>'Прайс повний'!C97</f>
        <v>CU PL</v>
      </c>
      <c r="D105" s="427" t="str">
        <f>'Прайс повний'!E97</f>
        <v>Тримач під черепицю L400 (мідь)</v>
      </c>
      <c r="E105" s="509" t="str">
        <f>'Прайс повний'!A97</f>
        <v>12 402</v>
      </c>
      <c r="F105" s="427" t="s">
        <v>168</v>
      </c>
      <c r="G105" s="467" t="s">
        <v>16</v>
      </c>
      <c r="H105" s="1233">
        <f>'Прайс повний'!I97</f>
        <v>245.96</v>
      </c>
      <c r="I105" s="430">
        <f>'Прайс повний'!J97</f>
        <v>245.96</v>
      </c>
      <c r="J105" s="425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27" hidden="1" customHeight="1" x14ac:dyDescent="0.25">
      <c r="A106" s="1183"/>
      <c r="B106" s="1224" t="str">
        <f>'Прайс повний'!B98</f>
        <v>12/40</v>
      </c>
      <c r="C106" s="1143" t="str">
        <f>'Прайс повний'!C98</f>
        <v>OC LA</v>
      </c>
      <c r="D106" s="431" t="str">
        <f>'Прайс повний'!E98</f>
        <v>Тримач під черепицю L400 (лаковний)</v>
      </c>
      <c r="E106" s="432" t="str">
        <f>'Прайс повний'!A98</f>
        <v>12 403</v>
      </c>
      <c r="F106" s="431" t="s">
        <v>169</v>
      </c>
      <c r="G106" s="470" t="s">
        <v>16</v>
      </c>
      <c r="H106" s="1237">
        <f>'Прайс повний'!I98</f>
        <v>76.87</v>
      </c>
      <c r="I106" s="434">
        <f>'Прайс повний'!J98</f>
        <v>76.87</v>
      </c>
      <c r="J106" s="435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ht="27" customHeight="1" x14ac:dyDescent="0.25">
      <c r="A107" s="1540"/>
      <c r="B107" s="1211" t="str">
        <f>'Прайс повний'!B99</f>
        <v>12/12/1</v>
      </c>
      <c r="C107" s="1130" t="str">
        <f>'Прайс повний'!C99</f>
        <v>Ni OC</v>
      </c>
      <c r="D107" s="427" t="str">
        <f>'Прайс повний'!E99</f>
        <v>Тримач дроту даховий Niro з гачком</v>
      </c>
      <c r="E107" s="509" t="str">
        <f>'Прайс повний'!A99</f>
        <v>12 001</v>
      </c>
      <c r="F107" s="1533" t="str">
        <f>'Прайс повний'!F99</f>
        <v>Сталь, гальванічно оцинкована, з тримачем Niro, Довжина 120 мм, 330 мм або 400 мм</v>
      </c>
      <c r="G107" s="467" t="s">
        <v>16</v>
      </c>
      <c r="H107" s="1233">
        <f>'Прайс повний'!I99</f>
        <v>72.38</v>
      </c>
      <c r="I107" s="430">
        <f>'Прайс повний'!J99</f>
        <v>72.38</v>
      </c>
      <c r="J107" s="425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ht="27" customHeight="1" x14ac:dyDescent="0.25">
      <c r="A108" s="1538"/>
      <c r="B108" s="1196" t="str">
        <f>'Прайс повний'!B100</f>
        <v>12/33/1</v>
      </c>
      <c r="C108" s="1143" t="str">
        <f>'Прайс повний'!C100</f>
        <v>Ni OC</v>
      </c>
      <c r="D108" s="427" t="str">
        <f>'Прайс повний'!E100</f>
        <v>Тримач під черепицю L330 з Niro</v>
      </c>
      <c r="E108" s="432" t="str">
        <f>'Прайс повний'!A100</f>
        <v>12 002</v>
      </c>
      <c r="F108" s="1525"/>
      <c r="G108" s="470" t="s">
        <v>16</v>
      </c>
      <c r="H108" s="1237">
        <f>'Прайс повний'!I100</f>
        <v>109.95</v>
      </c>
      <c r="I108" s="517">
        <f>'Прайс повний'!J100</f>
        <v>109.95</v>
      </c>
      <c r="J108" s="435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ht="27" hidden="1" customHeight="1" thickBot="1" x14ac:dyDescent="0.3">
      <c r="A109" s="1539"/>
      <c r="B109" s="1224" t="str">
        <f>'Прайс повний'!B101</f>
        <v>12/40/1</v>
      </c>
      <c r="C109" s="1143" t="str">
        <f>'Прайс повний'!C101</f>
        <v>Ni OC</v>
      </c>
      <c r="D109" s="431" t="str">
        <f>'Прайс повний'!E101</f>
        <v>Тримач під черепицю L400 з Niro</v>
      </c>
      <c r="E109" s="432" t="str">
        <f>'Прайс повний'!A101</f>
        <v>12 003</v>
      </c>
      <c r="F109" s="1544"/>
      <c r="G109" s="470" t="s">
        <v>16</v>
      </c>
      <c r="H109" s="1237">
        <f>'Прайс повний'!I101</f>
        <v>118.68</v>
      </c>
      <c r="I109" s="434">
        <f>'Прайс повний'!J101</f>
        <v>118.68</v>
      </c>
      <c r="J109" s="435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ht="29.25" customHeight="1" x14ac:dyDescent="0.25">
      <c r="A110" s="1548"/>
      <c r="B110" s="1211" t="str">
        <f>'Прайс повний'!B102</f>
        <v>12/12/11</v>
      </c>
      <c r="C110" s="1130" t="str">
        <f>'Прайс повний'!C102</f>
        <v>ОС</v>
      </c>
      <c r="D110" s="460" t="str">
        <f>'Прайс повний'!E102</f>
        <v>Тримач під черепицю L120 універсальний</v>
      </c>
      <c r="E110" s="509" t="str">
        <f>'Прайс повний'!A102</f>
        <v>12 011</v>
      </c>
      <c r="F110" s="1533" t="str">
        <f>'Прайс повний'!F102</f>
        <v>Сталь, гальванічно оцинкована, з універсальним тримачем. Висота монтажу 100мм. Довжина 120 мм, 330 мм або 400 мм</v>
      </c>
      <c r="G110" s="467" t="s">
        <v>16</v>
      </c>
      <c r="H110" s="1233">
        <f>'Прайс повний'!I102</f>
        <v>58.57</v>
      </c>
      <c r="I110" s="430">
        <f>'Прайс повний'!J102</f>
        <v>58.57</v>
      </c>
      <c r="J110" s="425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ht="29.25" customHeight="1" x14ac:dyDescent="0.25">
      <c r="A111" s="1549"/>
      <c r="B111" s="1196" t="str">
        <f>'Прайс повний'!B103</f>
        <v>12/33/12</v>
      </c>
      <c r="C111" s="1130" t="str">
        <f>'Прайс повний'!C103</f>
        <v>ОС</v>
      </c>
      <c r="D111" s="427" t="str">
        <f>'Прайс повний'!E103</f>
        <v>Тримач під черепицю L330 універсальний</v>
      </c>
      <c r="E111" s="509" t="str">
        <f>'Прайс повний'!A103</f>
        <v>12 012</v>
      </c>
      <c r="F111" s="1525"/>
      <c r="G111" s="467" t="s">
        <v>16</v>
      </c>
      <c r="H111" s="1233">
        <f>'Прайс повний'!I103</f>
        <v>77.45</v>
      </c>
      <c r="I111" s="516">
        <f>'Прайс повний'!J103</f>
        <v>77.45</v>
      </c>
      <c r="J111" s="425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ht="29.25" customHeight="1" x14ac:dyDescent="0.25">
      <c r="A112" s="1550"/>
      <c r="B112" s="1224" t="str">
        <f>'Прайс повний'!B104</f>
        <v>12/40/13</v>
      </c>
      <c r="C112" s="1143" t="str">
        <f>'Прайс повний'!C104</f>
        <v>ОС</v>
      </c>
      <c r="D112" s="431" t="str">
        <f>'Прайс повний'!E104</f>
        <v>Тримач під черепицю L400 універсальний</v>
      </c>
      <c r="E112" s="432" t="str">
        <f>'Прайс повний'!A104</f>
        <v>12 013</v>
      </c>
      <c r="F112" s="1544"/>
      <c r="G112" s="470" t="s">
        <v>16</v>
      </c>
      <c r="H112" s="1237">
        <f>'Прайс повний'!I104</f>
        <v>81.96</v>
      </c>
      <c r="I112" s="517">
        <f>'Прайс повний'!J104</f>
        <v>81.96</v>
      </c>
      <c r="J112" s="435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0" ht="27" hidden="1" customHeight="1" thickBot="1" x14ac:dyDescent="0.3">
      <c r="A113" s="1184"/>
      <c r="B113" s="1212" t="s">
        <v>170</v>
      </c>
      <c r="C113" s="1130" t="s">
        <v>12</v>
      </c>
      <c r="D113" s="427" t="s">
        <v>171</v>
      </c>
      <c r="E113" s="465" t="s">
        <v>172</v>
      </c>
      <c r="F113" s="1533" t="s">
        <v>173</v>
      </c>
      <c r="G113" s="467" t="s">
        <v>16</v>
      </c>
      <c r="H113" s="1233" t="e">
        <f>'Прайс повний'!#REF!</f>
        <v>#REF!</v>
      </c>
      <c r="I113" s="430" t="e">
        <f>'Прайс повний'!#REF!</f>
        <v>#REF!</v>
      </c>
      <c r="J113" s="425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0" ht="31.5" customHeight="1" x14ac:dyDescent="0.25">
      <c r="A114" s="1538"/>
      <c r="B114" s="1212" t="s">
        <v>174</v>
      </c>
      <c r="C114" s="1130" t="s">
        <v>12</v>
      </c>
      <c r="D114" s="427" t="s">
        <v>175</v>
      </c>
      <c r="E114" s="465" t="s">
        <v>176</v>
      </c>
      <c r="F114" s="1525"/>
      <c r="G114" s="467" t="s">
        <v>16</v>
      </c>
      <c r="H114" s="1233">
        <f>'Прайс повний'!I105</f>
        <v>52.78</v>
      </c>
      <c r="I114" s="430">
        <f>'Прайс повний'!J105</f>
        <v>52.78</v>
      </c>
      <c r="J114" s="425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ht="30.75" customHeight="1" x14ac:dyDescent="0.25">
      <c r="A115" s="1539"/>
      <c r="B115" s="1213" t="s">
        <v>177</v>
      </c>
      <c r="C115" s="1208" t="s">
        <v>12</v>
      </c>
      <c r="D115" s="466" t="s">
        <v>178</v>
      </c>
      <c r="E115" s="428" t="s">
        <v>179</v>
      </c>
      <c r="F115" s="1544"/>
      <c r="G115" s="467" t="s">
        <v>16</v>
      </c>
      <c r="H115" s="1233">
        <f>'Прайс повний'!I106</f>
        <v>75.150000000000006</v>
      </c>
      <c r="I115" s="430">
        <f>'Прайс повний'!J106</f>
        <v>75.150000000000006</v>
      </c>
      <c r="J115" s="425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ht="54.75" hidden="1" customHeight="1" thickBot="1" x14ac:dyDescent="0.3">
      <c r="A116" s="944"/>
      <c r="B116" s="1078" t="s">
        <v>180</v>
      </c>
      <c r="C116" s="1079" t="s">
        <v>45</v>
      </c>
      <c r="D116" s="444" t="s">
        <v>181</v>
      </c>
      <c r="E116" s="518" t="s">
        <v>182</v>
      </c>
      <c r="F116" s="444" t="s">
        <v>183</v>
      </c>
      <c r="G116" s="457" t="s">
        <v>16</v>
      </c>
      <c r="H116" s="1232">
        <f>'Прайс повний'!I107</f>
        <v>14.02</v>
      </c>
      <c r="I116" s="447">
        <f>'Прайс повний'!J107</f>
        <v>14.02</v>
      </c>
      <c r="J116" s="419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ht="54.75" customHeight="1" x14ac:dyDescent="0.25">
      <c r="A117" s="1187"/>
      <c r="B117" s="1108" t="s">
        <v>184</v>
      </c>
      <c r="C117" s="1079" t="s">
        <v>124</v>
      </c>
      <c r="D117" s="444" t="s">
        <v>185</v>
      </c>
      <c r="E117" s="518" t="s">
        <v>186</v>
      </c>
      <c r="F117" s="444" t="s">
        <v>187</v>
      </c>
      <c r="G117" s="457" t="s">
        <v>16</v>
      </c>
      <c r="H117" s="1232">
        <f>'Прайс повний'!I108</f>
        <v>59.09</v>
      </c>
      <c r="I117" s="447">
        <f>'Прайс повний'!J108</f>
        <v>59.09</v>
      </c>
      <c r="J117" s="419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ht="63.75" hidden="1" customHeight="1" thickBot="1" x14ac:dyDescent="0.3">
      <c r="A118" s="944"/>
      <c r="B118" s="1226" t="s">
        <v>188</v>
      </c>
      <c r="C118" s="1079" t="s">
        <v>36</v>
      </c>
      <c r="D118" s="444" t="str">
        <f>'Прайс повний'!E109</f>
        <v>Тримач даховий металевий з основою</v>
      </c>
      <c r="E118" s="519">
        <f>'Прайс повний'!A109</f>
        <v>14020</v>
      </c>
      <c r="F118" s="444" t="str">
        <f>'Прайс повний'!F109</f>
        <v>Сталь, гальванічно оцинкована, з тримачем дроту металевим</v>
      </c>
      <c r="G118" s="457" t="str">
        <f>'Прайс повний'!G109</f>
        <v>шт.</v>
      </c>
      <c r="H118" s="1232">
        <f>'Прайс повний'!I109</f>
        <v>66.02</v>
      </c>
      <c r="I118" s="447">
        <f>'Прайс повний'!J109</f>
        <v>66.02</v>
      </c>
      <c r="J118" s="419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ht="42" customHeight="1" x14ac:dyDescent="0.25">
      <c r="A119" s="1540"/>
      <c r="B119" s="1534" t="s">
        <v>189</v>
      </c>
      <c r="C119" s="1130" t="s">
        <v>36</v>
      </c>
      <c r="D119" s="427" t="str">
        <f>'Прайс повний'!E110</f>
        <v>Тримач даховий універсальний з основою</v>
      </c>
      <c r="E119" s="520" t="str">
        <f>'Прайс повний'!A110</f>
        <v>14 070</v>
      </c>
      <c r="F119" s="427" t="str">
        <f>'Прайс повний'!F110</f>
        <v>Сталь, гальванічно оцинкована, з універсальним тримачем</v>
      </c>
      <c r="G119" s="467" t="str">
        <f>'Прайс повний'!G110</f>
        <v>шт.</v>
      </c>
      <c r="H119" s="1233">
        <f>'Прайс повний'!I110</f>
        <v>53.32</v>
      </c>
      <c r="I119" s="430">
        <f>'Прайс повний'!J110</f>
        <v>53.32</v>
      </c>
      <c r="J119" s="425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ht="27.75" customHeight="1" x14ac:dyDescent="0.25">
      <c r="A120" s="1538"/>
      <c r="B120" s="1535"/>
      <c r="C120" s="1130" t="s">
        <v>49</v>
      </c>
      <c r="D120" s="427" t="s">
        <v>190</v>
      </c>
      <c r="E120" s="465" t="s">
        <v>191</v>
      </c>
      <c r="F120" s="1525" t="s">
        <v>102</v>
      </c>
      <c r="G120" s="467" t="s">
        <v>16</v>
      </c>
      <c r="H120" s="1233">
        <f>'Прайс повний'!I111</f>
        <v>66.95</v>
      </c>
      <c r="I120" s="430">
        <f>'Прайс повний'!J111</f>
        <v>66.95</v>
      </c>
      <c r="J120" s="425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ht="27.75" customHeight="1" x14ac:dyDescent="0.25">
      <c r="A121" s="1538"/>
      <c r="B121" s="1535"/>
      <c r="C121" s="1130" t="s">
        <v>53</v>
      </c>
      <c r="D121" s="427" t="s">
        <v>192</v>
      </c>
      <c r="E121" s="465" t="s">
        <v>193</v>
      </c>
      <c r="F121" s="1526"/>
      <c r="G121" s="467" t="s">
        <v>16</v>
      </c>
      <c r="H121" s="1233">
        <f>'Прайс повний'!I112</f>
        <v>66.95</v>
      </c>
      <c r="I121" s="430">
        <f>'Прайс повний'!J112</f>
        <v>66.95</v>
      </c>
      <c r="J121" s="425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ht="27" customHeight="1" x14ac:dyDescent="0.25">
      <c r="A122" s="1539"/>
      <c r="B122" s="1536"/>
      <c r="C122" s="1081" t="s">
        <v>56</v>
      </c>
      <c r="D122" s="510" t="s">
        <v>194</v>
      </c>
      <c r="E122" s="521" t="s">
        <v>195</v>
      </c>
      <c r="F122" s="1537"/>
      <c r="G122" s="556" t="s">
        <v>16</v>
      </c>
      <c r="H122" s="1243">
        <f>'Прайс повний'!I113</f>
        <v>66.95</v>
      </c>
      <c r="I122" s="513">
        <f>'Прайс повний'!J113</f>
        <v>66.95</v>
      </c>
      <c r="J122" s="425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ht="60" customHeight="1" x14ac:dyDescent="0.25">
      <c r="A123" s="1556"/>
      <c r="B123" s="1219" t="s">
        <v>948</v>
      </c>
      <c r="C123" s="1130" t="s">
        <v>203</v>
      </c>
      <c r="D123" s="427" t="s">
        <v>950</v>
      </c>
      <c r="E123" s="465" t="s">
        <v>952</v>
      </c>
      <c r="F123" s="466" t="s">
        <v>955</v>
      </c>
      <c r="G123" s="467" t="s">
        <v>16</v>
      </c>
      <c r="H123" s="1233">
        <f>'Прайс повний'!I114</f>
        <v>54.04</v>
      </c>
      <c r="I123" s="430">
        <f>'Прайс повний'!J114</f>
        <v>54.04</v>
      </c>
      <c r="J123" s="463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ht="60" customHeight="1" x14ac:dyDescent="0.25">
      <c r="A124" s="1557"/>
      <c r="B124" s="1227" t="str">
        <f>'Прайс повний'!B115</f>
        <v>15/Cu</v>
      </c>
      <c r="C124" s="1081" t="str">
        <f>'Прайс повний'!C115</f>
        <v>Cu</v>
      </c>
      <c r="D124" s="510" t="str">
        <f>'Прайс повний'!E115</f>
        <v>Хомут для труб універсальний мідний</v>
      </c>
      <c r="E124" s="521" t="s">
        <v>1458</v>
      </c>
      <c r="F124" s="522" t="str">
        <f>'Прайс повний'!F115</f>
        <v>Хомут мідний, для кріплення дроту до труб діаметром 60-120мм.</v>
      </c>
      <c r="G124" s="1249" t="str">
        <f>'Прайс повний'!G115</f>
        <v>шт.</v>
      </c>
      <c r="H124" s="1243">
        <f>'Прайс повний'!I115</f>
        <v>185.31</v>
      </c>
      <c r="I124" s="513">
        <f>'Прайс повний'!J115</f>
        <v>185.31</v>
      </c>
      <c r="J124" s="425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ht="74.25" customHeight="1" thickBot="1" x14ac:dyDescent="0.3">
      <c r="A125" s="1184"/>
      <c r="B125" s="1469" t="s">
        <v>949</v>
      </c>
      <c r="C125" s="1130" t="s">
        <v>481</v>
      </c>
      <c r="D125" s="427" t="s">
        <v>951</v>
      </c>
      <c r="E125" s="465" t="s">
        <v>953</v>
      </c>
      <c r="F125" s="466" t="s">
        <v>954</v>
      </c>
      <c r="G125" s="467" t="s">
        <v>16</v>
      </c>
      <c r="H125" s="1233">
        <f>'Прайс повний'!I116</f>
        <v>65.92</v>
      </c>
      <c r="I125" s="430">
        <f>'Прайс повний'!J116</f>
        <v>65.92</v>
      </c>
      <c r="J125" s="463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ht="18" customHeight="1" thickBot="1" x14ac:dyDescent="0.3">
      <c r="A126" s="1518" t="s">
        <v>1640</v>
      </c>
      <c r="B126" s="1519"/>
      <c r="C126" s="1519"/>
      <c r="D126" s="1519"/>
      <c r="E126" s="1519"/>
      <c r="F126" s="1519"/>
      <c r="G126" s="1519"/>
      <c r="H126" s="1519"/>
      <c r="I126" s="1519"/>
      <c r="J126" s="1520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ht="68.25" customHeight="1" thickBot="1" x14ac:dyDescent="0.3">
      <c r="A127" s="1428"/>
      <c r="B127" s="1205"/>
      <c r="C127" s="1143" t="str">
        <f>'Прайс повний'!C341</f>
        <v>OCH</v>
      </c>
      <c r="D127" s="1065" t="str">
        <f>'Прайс повний'!E341</f>
        <v>Дріт DS08 мм</v>
      </c>
      <c r="E127" s="1470" t="str">
        <f>'Прайс повний'!A341</f>
        <v>40 080</v>
      </c>
      <c r="F127" s="1065" t="str">
        <f>'Прайс повний'!F341</f>
        <v>Сталь кругла, гарячооцинкована, діаметр 8 мм.
1 м.п. = 0,39 кг, 1 кг = 2,564 м.п.</v>
      </c>
      <c r="G127" s="1161" t="s">
        <v>358</v>
      </c>
      <c r="H127" s="1092">
        <f>'Прайс повний'!I341</f>
        <v>60.84</v>
      </c>
      <c r="I127" s="1471">
        <f>'Прайс повний'!J341</f>
        <v>60.84</v>
      </c>
      <c r="J127" s="435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ht="68.25" customHeight="1" thickBot="1" x14ac:dyDescent="0.3">
      <c r="A128" s="1432"/>
      <c r="B128" s="1284"/>
      <c r="C128" s="1079" t="str">
        <f>'Прайс повний'!C342</f>
        <v>AL</v>
      </c>
      <c r="D128" s="444" t="str">
        <f>'Прайс повний'!E342</f>
        <v>Дріт алюмінієвий D8 мм</v>
      </c>
      <c r="E128" s="1110" t="str">
        <f>'Прайс повний'!A342</f>
        <v>40 081</v>
      </c>
      <c r="F128" s="1067" t="str">
        <f>'Прайс повний'!F342</f>
        <v>Алюміній, діаметр 8 мм.
1 м.п. = 0,135 кг, 1 кг = 7,4 м.п.</v>
      </c>
      <c r="G128" s="466" t="s">
        <v>358</v>
      </c>
      <c r="H128" s="1093">
        <f>'Прайс повний'!I342</f>
        <v>54.35</v>
      </c>
      <c r="I128" s="1131">
        <f>'Прайс повний'!J342</f>
        <v>54.35</v>
      </c>
      <c r="J128" s="463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1" ht="68.25" customHeight="1" thickBot="1" x14ac:dyDescent="0.3">
      <c r="A129" s="1427"/>
      <c r="B129" s="1429"/>
      <c r="C129" s="1145" t="str">
        <f>'Прайс повний'!C343</f>
        <v>Cu</v>
      </c>
      <c r="D129" s="1193" t="str">
        <f>'Прайс повний'!E343</f>
        <v>Дріт мідний D8 мм</v>
      </c>
      <c r="E129" s="1430" t="str">
        <f>'Прайс повний'!A343</f>
        <v>40 082</v>
      </c>
      <c r="F129" s="1151" t="str">
        <f>'Прайс повний'!F343</f>
        <v>Мідь, діаметр 8 мм.
1 м.п. = 0,447 кг, 1 кг = 2,24 м.п.</v>
      </c>
      <c r="G129" s="1431" t="s">
        <v>358</v>
      </c>
      <c r="H129" s="1074">
        <f>'Прайс повний'!I343</f>
        <v>375.48</v>
      </c>
      <c r="I129" s="1053">
        <f>'Прайс повний'!J343</f>
        <v>375.48</v>
      </c>
      <c r="J129" s="130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1" ht="12.75" customHeight="1" x14ac:dyDescent="0.25">
      <c r="A130" s="946"/>
      <c r="B130" s="1"/>
      <c r="C130" s="1"/>
      <c r="D130" s="1"/>
      <c r="E130" s="1"/>
      <c r="F130" s="1"/>
      <c r="G130" s="1"/>
      <c r="H130" s="1"/>
      <c r="I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ht="12.75" customHeight="1" x14ac:dyDescent="0.25">
      <c r="A131" s="946"/>
      <c r="B131" s="1"/>
      <c r="C131" s="1"/>
      <c r="D131" s="1"/>
      <c r="E131" s="1"/>
      <c r="F131" s="1"/>
      <c r="G131" s="1"/>
      <c r="H131" s="1"/>
      <c r="I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12.75" customHeight="1" x14ac:dyDescent="0.25">
      <c r="A132" s="946"/>
      <c r="B132" s="1"/>
      <c r="C132" s="1"/>
      <c r="D132" s="1"/>
      <c r="E132" s="1"/>
      <c r="F132" s="1"/>
      <c r="G132" s="1"/>
      <c r="H132" s="1"/>
      <c r="I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12.75" customHeight="1" x14ac:dyDescent="0.25">
      <c r="A133" s="946"/>
      <c r="B133" s="1"/>
      <c r="C133" s="1"/>
      <c r="D133" s="1"/>
      <c r="E133" s="1"/>
      <c r="F133" s="1"/>
      <c r="G133" s="1"/>
      <c r="H133" s="1"/>
      <c r="I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ht="12.75" customHeight="1" x14ac:dyDescent="0.25">
      <c r="A134" s="946"/>
      <c r="B134" s="1"/>
      <c r="C134" s="1"/>
      <c r="D134" s="1"/>
      <c r="E134" s="1"/>
      <c r="F134" s="1"/>
      <c r="G134" s="1"/>
      <c r="H134" s="1"/>
      <c r="I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12.75" customHeight="1" x14ac:dyDescent="0.25">
      <c r="A135" s="946"/>
      <c r="B135" s="1"/>
      <c r="C135" s="1"/>
      <c r="D135" s="1"/>
      <c r="E135" s="1"/>
      <c r="F135" s="1"/>
      <c r="G135" s="1"/>
      <c r="H135" s="1"/>
      <c r="I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ht="12.75" customHeight="1" x14ac:dyDescent="0.25">
      <c r="A136" s="946"/>
      <c r="B136" s="1"/>
      <c r="C136" s="1"/>
      <c r="D136" s="1"/>
      <c r="E136" s="1"/>
      <c r="F136" s="1"/>
      <c r="G136" s="1"/>
      <c r="H136" s="1"/>
      <c r="I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ht="12.75" customHeight="1" x14ac:dyDescent="0.25">
      <c r="A137" s="946"/>
      <c r="B137" s="1"/>
      <c r="C137" s="1"/>
      <c r="D137" s="1"/>
      <c r="E137" s="1"/>
      <c r="F137" s="1"/>
      <c r="G137" s="1"/>
      <c r="H137" s="1"/>
      <c r="I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12.75" customHeight="1" x14ac:dyDescent="0.25">
      <c r="A138" s="946"/>
      <c r="B138" s="1"/>
      <c r="C138" s="1"/>
      <c r="D138" s="1"/>
      <c r="E138" s="1"/>
      <c r="F138" s="1"/>
      <c r="G138" s="1"/>
      <c r="H138" s="1"/>
      <c r="I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12.75" customHeight="1" x14ac:dyDescent="0.25">
      <c r="A139" s="946"/>
      <c r="B139" s="1"/>
      <c r="C139" s="1"/>
      <c r="D139" s="1"/>
      <c r="E139" s="1"/>
      <c r="F139" s="1"/>
      <c r="G139" s="1"/>
      <c r="H139" s="1"/>
      <c r="I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ht="12.75" customHeight="1" x14ac:dyDescent="0.25">
      <c r="A140" s="946"/>
      <c r="B140" s="1"/>
      <c r="C140" s="1"/>
      <c r="D140" s="1"/>
      <c r="E140" s="1"/>
      <c r="F140" s="1"/>
      <c r="G140" s="1"/>
      <c r="H140" s="1"/>
      <c r="I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ht="12.75" customHeight="1" x14ac:dyDescent="0.25">
      <c r="A141" s="946"/>
      <c r="B141" s="1"/>
      <c r="C141" s="1"/>
      <c r="D141" s="1"/>
      <c r="E141" s="1"/>
      <c r="F141" s="1"/>
      <c r="G141" s="1"/>
      <c r="H141" s="1"/>
      <c r="I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12.75" customHeight="1" x14ac:dyDescent="0.25">
      <c r="A142" s="946"/>
      <c r="B142" s="1"/>
      <c r="C142" s="1"/>
      <c r="D142" s="1"/>
      <c r="E142" s="1"/>
      <c r="F142" s="1"/>
      <c r="G142" s="1"/>
      <c r="H142" s="1"/>
      <c r="I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ht="12.75" customHeight="1" x14ac:dyDescent="0.25">
      <c r="A143" s="946"/>
      <c r="B143" s="1"/>
      <c r="C143" s="1"/>
      <c r="D143" s="1"/>
      <c r="E143" s="1"/>
      <c r="F143" s="1"/>
      <c r="G143" s="1"/>
      <c r="H143" s="1"/>
      <c r="I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ht="12.75" customHeight="1" x14ac:dyDescent="0.25">
      <c r="A144" s="946"/>
      <c r="B144" s="1"/>
      <c r="C144" s="1"/>
      <c r="D144" s="1"/>
      <c r="E144" s="1"/>
      <c r="F144" s="1"/>
      <c r="G144" s="1"/>
      <c r="H144" s="1"/>
      <c r="I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ht="12.75" customHeight="1" x14ac:dyDescent="0.25">
      <c r="A145" s="946"/>
      <c r="B145" s="1"/>
      <c r="C145" s="1"/>
      <c r="D145" s="1"/>
      <c r="E145" s="1"/>
      <c r="F145" s="1"/>
      <c r="G145" s="1"/>
      <c r="H145" s="1"/>
      <c r="I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ht="12.75" customHeight="1" x14ac:dyDescent="0.25">
      <c r="A146" s="946"/>
      <c r="B146" s="1"/>
      <c r="C146" s="1"/>
      <c r="D146" s="1"/>
      <c r="E146" s="1"/>
      <c r="F146" s="1"/>
      <c r="G146" s="1"/>
      <c r="H146" s="1"/>
      <c r="I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ht="12.75" customHeight="1" x14ac:dyDescent="0.25">
      <c r="A147" s="946"/>
      <c r="B147" s="1"/>
      <c r="C147" s="1"/>
      <c r="D147" s="1"/>
      <c r="E147" s="1"/>
      <c r="F147" s="1"/>
      <c r="G147" s="1"/>
      <c r="H147" s="1"/>
      <c r="I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ht="12.75" customHeight="1" x14ac:dyDescent="0.25">
      <c r="A148" s="946"/>
      <c r="B148" s="1"/>
      <c r="C148" s="1"/>
      <c r="D148" s="1"/>
      <c r="E148" s="1"/>
      <c r="F148" s="1"/>
      <c r="G148" s="1"/>
      <c r="H148" s="1"/>
      <c r="I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ht="12.75" customHeight="1" x14ac:dyDescent="0.25">
      <c r="A149" s="946"/>
      <c r="B149" s="1"/>
      <c r="C149" s="1"/>
      <c r="D149" s="1"/>
      <c r="E149" s="1"/>
      <c r="F149" s="1"/>
      <c r="G149" s="1"/>
      <c r="H149" s="1"/>
      <c r="I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ht="12.75" customHeight="1" x14ac:dyDescent="0.25">
      <c r="A150" s="946"/>
      <c r="C150" s="1"/>
      <c r="D150" s="1"/>
      <c r="E150" s="1"/>
      <c r="F150" s="1"/>
      <c r="G150" s="1"/>
      <c r="H150" s="1"/>
      <c r="I150" s="1"/>
      <c r="K150" s="1"/>
      <c r="L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</sheetData>
  <sheetProtection algorithmName="SHA-512" hashValue="TDUxx3DOGr2ZdcaLgZYwEL9PJ9uWaPrSi6dQqZFx62yX8+pEkzMwf0zlj/44lHswJEXHNHCYzMKtB+4eCfRMGg==" saltValue="x7OCAuCSI1UtbxGoYCY+LA==" spinCount="100000" sheet="1" objects="1" selectLockedCells="1"/>
  <dataConsolidate link="1"/>
  <mergeCells count="57">
    <mergeCell ref="F34:F38"/>
    <mergeCell ref="F39:F43"/>
    <mergeCell ref="F44:F48"/>
    <mergeCell ref="F49:F53"/>
    <mergeCell ref="A123:A124"/>
    <mergeCell ref="A54:A58"/>
    <mergeCell ref="A60:A64"/>
    <mergeCell ref="A74:A76"/>
    <mergeCell ref="A80:A83"/>
    <mergeCell ref="A88:A90"/>
    <mergeCell ref="A5:A10"/>
    <mergeCell ref="A24:A28"/>
    <mergeCell ref="A29:A32"/>
    <mergeCell ref="A34:A36"/>
    <mergeCell ref="A39:A41"/>
    <mergeCell ref="A49:A51"/>
    <mergeCell ref="A110:A112"/>
    <mergeCell ref="F110:F112"/>
    <mergeCell ref="F113:F115"/>
    <mergeCell ref="B65:B68"/>
    <mergeCell ref="F66:F68"/>
    <mergeCell ref="B69:B72"/>
    <mergeCell ref="F70:F72"/>
    <mergeCell ref="B73:B76"/>
    <mergeCell ref="F74:F76"/>
    <mergeCell ref="B54:B57"/>
    <mergeCell ref="F55:F57"/>
    <mergeCell ref="B60:B64"/>
    <mergeCell ref="B6:B10"/>
    <mergeCell ref="F6:F10"/>
    <mergeCell ref="B119:B122"/>
    <mergeCell ref="F120:F122"/>
    <mergeCell ref="A114:A115"/>
    <mergeCell ref="A119:A122"/>
    <mergeCell ref="B80:B83"/>
    <mergeCell ref="F81:F83"/>
    <mergeCell ref="B84:B87"/>
    <mergeCell ref="F85:F87"/>
    <mergeCell ref="B88:B90"/>
    <mergeCell ref="A107:A109"/>
    <mergeCell ref="F107:F109"/>
    <mergeCell ref="A96:A98"/>
    <mergeCell ref="A99:A102"/>
    <mergeCell ref="A44:A46"/>
    <mergeCell ref="A126:J126"/>
    <mergeCell ref="A1:A3"/>
    <mergeCell ref="O11:R12"/>
    <mergeCell ref="O13:R13"/>
    <mergeCell ref="B1:C3"/>
    <mergeCell ref="D1:F2"/>
    <mergeCell ref="D3:F3"/>
    <mergeCell ref="G3:H3"/>
    <mergeCell ref="F61:F63"/>
    <mergeCell ref="B24:B27"/>
    <mergeCell ref="F25:F27"/>
    <mergeCell ref="B29:B32"/>
    <mergeCell ref="F30:F32"/>
  </mergeCells>
  <dataValidations disablePrompts="1" count="1">
    <dataValidation type="list" allowBlank="1" showErrorMessage="1" sqref="G127:G129" xr:uid="{07549A4B-E727-4108-813C-C601A5BB6092}">
      <formula1>#REF!</formula1>
    </dataValidation>
  </dataValidation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02812-99DD-4F7A-8A07-DB5DD748D4E4}">
  <sheetPr>
    <tabColor rgb="FF00B050"/>
    <outlinePr summaryBelow="0"/>
    <pageSetUpPr fitToPage="1"/>
  </sheetPr>
  <dimension ref="A1:AE77"/>
  <sheetViews>
    <sheetView showGridLines="0" zoomScaleNormal="100" workbookViewId="0">
      <pane ySplit="4" topLeftCell="A5" activePane="bottomLeft" state="frozen"/>
      <selection activeCell="A7" sqref="A7"/>
      <selection pane="bottomLeft" sqref="A1:A3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1508"/>
      <c r="B1" s="1566"/>
      <c r="C1" s="1566"/>
      <c r="D1" s="1521" t="s">
        <v>847</v>
      </c>
      <c r="E1" s="1521"/>
      <c r="F1" s="1521"/>
      <c r="G1" s="675" t="str">
        <f>Заземлення!G1</f>
        <v>Прайс-лист від  20.05.2026р.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508"/>
      <c r="B2" s="1566"/>
      <c r="C2" s="1566"/>
      <c r="D2" s="1521"/>
      <c r="E2" s="1521"/>
      <c r="F2" s="1521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1509"/>
      <c r="B3" s="1567"/>
      <c r="C3" s="1567"/>
      <c r="D3" s="1485" t="s">
        <v>848</v>
      </c>
      <c r="E3" s="1524"/>
      <c r="F3" s="1524"/>
      <c r="G3" s="1507" t="s">
        <v>846</v>
      </c>
      <c r="H3" s="1507"/>
      <c r="I3" s="1039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1" t="s">
        <v>764</v>
      </c>
      <c r="J4" s="1461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ht="18" customHeight="1" thickBot="1" x14ac:dyDescent="0.3">
      <c r="A5" s="1561" t="s">
        <v>759</v>
      </c>
      <c r="B5" s="1562"/>
      <c r="C5" s="1562"/>
      <c r="D5" s="1562"/>
      <c r="E5" s="1562"/>
      <c r="F5" s="1562"/>
      <c r="G5" s="1562"/>
      <c r="H5" s="1562"/>
      <c r="I5" s="1562"/>
      <c r="J5" s="1563"/>
      <c r="K5" s="17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1" ht="24.75" customHeight="1" x14ac:dyDescent="0.25">
      <c r="A6" s="1546"/>
      <c r="B6" s="1534" t="s">
        <v>196</v>
      </c>
      <c r="C6" s="1130" t="s">
        <v>45</v>
      </c>
      <c r="D6" s="427" t="str">
        <f>'Прайс повний'!E118</f>
        <v>Затискач круглого провідника універсальний</v>
      </c>
      <c r="E6" s="1296">
        <v>30010</v>
      </c>
      <c r="F6" s="427" t="str">
        <f>'Прайс повний'!F118</f>
        <v>Сталь 2 мм, гальванічно оцинкована, болт М8</v>
      </c>
      <c r="G6" s="467" t="s">
        <v>16</v>
      </c>
      <c r="H6" s="1230">
        <f>'Прайс повний'!I118</f>
        <v>40.42</v>
      </c>
      <c r="I6" s="430">
        <f>'Прайс повний'!J118</f>
        <v>40.42</v>
      </c>
      <c r="J6" s="42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1" ht="24.75" customHeight="1" x14ac:dyDescent="0.25">
      <c r="A7" s="1546"/>
      <c r="B7" s="1535"/>
      <c r="C7" s="1130" t="s">
        <v>200</v>
      </c>
      <c r="D7" s="427" t="str">
        <f>'Прайс повний'!E119</f>
        <v>Затискач круглого провідника універсальний</v>
      </c>
      <c r="E7" s="535" t="str">
        <f>'Прайс повний'!A119</f>
        <v>30 020</v>
      </c>
      <c r="F7" s="427" t="str">
        <f>'Прайс повний'!F119</f>
        <v>Мідь 2 мм, з болтом М8, гайкою, шайбою з нержавіючої сталі</v>
      </c>
      <c r="G7" s="467" t="s">
        <v>16</v>
      </c>
      <c r="H7" s="1230">
        <f>'Прайс повний'!I119</f>
        <v>241</v>
      </c>
      <c r="I7" s="430">
        <f>'Прайс повний'!J119</f>
        <v>241</v>
      </c>
      <c r="J7" s="42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1" ht="24.75" customHeight="1" x14ac:dyDescent="0.25">
      <c r="A8" s="1547"/>
      <c r="B8" s="1535"/>
      <c r="C8" s="1130" t="s">
        <v>203</v>
      </c>
      <c r="D8" s="431" t="str">
        <f>'Прайс повний'!E120</f>
        <v>Затискач круглого провідника універсальний</v>
      </c>
      <c r="E8" s="1297">
        <v>30030</v>
      </c>
      <c r="F8" s="427" t="str">
        <f>'Прайс повний'!F120</f>
        <v>Нержавіюча сталь 2 мм, болт М8</v>
      </c>
      <c r="G8" s="467" t="s">
        <v>16</v>
      </c>
      <c r="H8" s="1230">
        <f>'Прайс повний'!I120</f>
        <v>73.77</v>
      </c>
      <c r="I8" s="430">
        <f>'Прайс повний'!J120</f>
        <v>73.77</v>
      </c>
      <c r="J8" s="42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1" ht="24.75" customHeight="1" x14ac:dyDescent="0.25">
      <c r="A9" s="1545"/>
      <c r="B9" s="1211" t="s">
        <v>206</v>
      </c>
      <c r="C9" s="1135" t="s">
        <v>45</v>
      </c>
      <c r="D9" s="427" t="str">
        <f>'Прайс повний'!E121</f>
        <v>Затискач круглого провідника універсальний</v>
      </c>
      <c r="E9" s="1296">
        <v>30110</v>
      </c>
      <c r="F9" s="460" t="str">
        <f>'Прайс повний'!F121</f>
        <v>Сталь 2,5 мм, гальванічно оцинкована, болт М10</v>
      </c>
      <c r="G9" s="417" t="s">
        <v>16</v>
      </c>
      <c r="H9" s="1269">
        <f>'Прайс повний'!I121</f>
        <v>53.48</v>
      </c>
      <c r="I9" s="544">
        <f>'Прайс повний'!J121</f>
        <v>53.48</v>
      </c>
      <c r="J9" s="463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1" ht="24.75" customHeight="1" x14ac:dyDescent="0.25">
      <c r="A10" s="1547"/>
      <c r="B10" s="1224" t="s">
        <v>206</v>
      </c>
      <c r="C10" s="1143" t="s">
        <v>207</v>
      </c>
      <c r="D10" s="431" t="str">
        <f>'Прайс повний'!E122</f>
        <v>Затискач круглого провідника універсальний</v>
      </c>
      <c r="E10" s="1297">
        <v>30120</v>
      </c>
      <c r="F10" s="427" t="str">
        <f>'Прайс повний'!F122</f>
        <v>Сталь 2,5 мм, гарячооцинкована, болт М10</v>
      </c>
      <c r="G10" s="470" t="s">
        <v>16</v>
      </c>
      <c r="H10" s="1231">
        <f>'Прайс повний'!I122</f>
        <v>67.03</v>
      </c>
      <c r="I10" s="517">
        <f>'Прайс повний'!J122</f>
        <v>67.03</v>
      </c>
      <c r="J10" s="43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1" ht="21.75" customHeight="1" x14ac:dyDescent="0.25">
      <c r="A11" s="1572"/>
      <c r="B11" s="1290" t="s">
        <v>713</v>
      </c>
      <c r="C11" s="1223" t="s">
        <v>36</v>
      </c>
      <c r="D11" s="427" t="str">
        <f>'Прайс повний'!E123</f>
        <v>Клема з'єднувальна</v>
      </c>
      <c r="E11" s="1296">
        <v>30011</v>
      </c>
      <c r="F11" s="460" t="str">
        <f>'Прайс повний'!F123</f>
        <v>Сталь 2 мм, гальванічно оцинкована, болт М8</v>
      </c>
      <c r="G11" s="1268" t="s">
        <v>16</v>
      </c>
      <c r="H11" s="1270">
        <f>'Прайс повний'!I123</f>
        <v>27.03</v>
      </c>
      <c r="I11" s="530">
        <f>'Прайс повний'!J123</f>
        <v>27.03</v>
      </c>
      <c r="J11" s="506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1" ht="21" customHeight="1" x14ac:dyDescent="0.25">
      <c r="A12" s="1573"/>
      <c r="B12" s="1290" t="s">
        <v>713</v>
      </c>
      <c r="C12" s="1223" t="s">
        <v>203</v>
      </c>
      <c r="D12" s="427" t="str">
        <f>'Прайс повний'!E124</f>
        <v>Клема з'єднувальна</v>
      </c>
      <c r="E12" s="1296">
        <v>30031</v>
      </c>
      <c r="F12" s="427" t="str">
        <f>'Прайс повний'!F124</f>
        <v>Нержавіюча сталь 2 мм, болт М8</v>
      </c>
      <c r="G12" s="1268" t="s">
        <v>16</v>
      </c>
      <c r="H12" s="1270">
        <f>'Прайс повний'!I124</f>
        <v>52.92</v>
      </c>
      <c r="I12" s="530">
        <f>'Прайс повний'!J124</f>
        <v>52.92</v>
      </c>
      <c r="J12" s="506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1" ht="22.5" customHeight="1" x14ac:dyDescent="0.25">
      <c r="A13" s="1574"/>
      <c r="B13" s="1291" t="s">
        <v>717</v>
      </c>
      <c r="C13" s="1221" t="s">
        <v>351</v>
      </c>
      <c r="D13" s="431" t="str">
        <f>'Прайс повний'!E125</f>
        <v>Клема з'єднувальна</v>
      </c>
      <c r="E13" s="1297">
        <v>30121</v>
      </c>
      <c r="F13" s="427" t="str">
        <f>'Прайс повний'!F125</f>
        <v>Сталь 2,5 мм, гарячооцинкована, болт М10</v>
      </c>
      <c r="G13" s="1248" t="s">
        <v>16</v>
      </c>
      <c r="H13" s="1241">
        <f>'Прайс повний'!I125</f>
        <v>38.81</v>
      </c>
      <c r="I13" s="500">
        <f>'Прайс повний'!J125</f>
        <v>38.81</v>
      </c>
      <c r="J13" s="50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1" ht="52.5" customHeight="1" x14ac:dyDescent="0.25">
      <c r="A14" s="1179"/>
      <c r="B14" s="1078" t="s">
        <v>210</v>
      </c>
      <c r="C14" s="1079" t="s">
        <v>351</v>
      </c>
      <c r="D14" s="444" t="str">
        <f>'Прайс повний'!E126</f>
        <v>Затискач круглого провідника поздовжній</v>
      </c>
      <c r="E14" s="1037">
        <v>31000</v>
      </c>
      <c r="F14" s="444" t="str">
        <f>'Прайс повний'!F126</f>
        <v>Затискач гарячеоцинкований, 4 болти М6</v>
      </c>
      <c r="G14" s="457" t="s">
        <v>16</v>
      </c>
      <c r="H14" s="1232">
        <f>'Прайс повний'!I126</f>
        <v>108.95</v>
      </c>
      <c r="I14" s="447">
        <f>'Прайс повний'!J126</f>
        <v>108.95</v>
      </c>
      <c r="J14" s="419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1" ht="52.5" customHeight="1" x14ac:dyDescent="0.25">
      <c r="A15" s="1179"/>
      <c r="B15" s="1414" t="str">
        <f>'Прайс повний'!B127</f>
        <v>ПА 1-1</v>
      </c>
      <c r="C15" s="1079" t="str">
        <f>'Прайс повний'!C127</f>
        <v>AL</v>
      </c>
      <c r="D15" s="444" t="str">
        <f>'Прайс повний'!E127</f>
        <v xml:space="preserve">Затискач плашковий ПА-1-1 </v>
      </c>
      <c r="E15" s="1037" t="str">
        <f>'Прайс повний'!D127</f>
        <v>ПА 1-1 AL</v>
      </c>
      <c r="F15" s="444" t="str">
        <f>'Прайс повний'!F451</f>
        <v>Призначені для з'єднання алюмінієвих і сталеалюмінієвих дротів.  Діаметр провідника від 5,1мм до 9,6мм</v>
      </c>
      <c r="G15" s="457" t="s">
        <v>16</v>
      </c>
      <c r="H15" s="1232">
        <f>'Прайс повний'!I451</f>
        <v>30.42</v>
      </c>
      <c r="I15" s="447">
        <f>'Прайс повний'!J451</f>
        <v>30.42</v>
      </c>
      <c r="J15" s="419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1" ht="24.75" customHeight="1" x14ac:dyDescent="0.25">
      <c r="A16" s="1545"/>
      <c r="B16" s="1570" t="str">
        <f>'Прайс повний'!B128</f>
        <v>04/8.2</v>
      </c>
      <c r="C16" s="1207" t="str">
        <f>'Прайс повний'!C128</f>
        <v>OC</v>
      </c>
      <c r="D16" s="427" t="str">
        <f>'Прайс повний'!E128</f>
        <v>Затискач смуга/дріт d8-10</v>
      </c>
      <c r="E16" s="1296">
        <v>80001</v>
      </c>
      <c r="F16" s="1505" t="s">
        <v>215</v>
      </c>
      <c r="G16" s="417" t="str">
        <f>'Прайс повний'!G128</f>
        <v>шт.</v>
      </c>
      <c r="H16" s="1271">
        <f>'Прайс повний'!I128</f>
        <v>90.37</v>
      </c>
      <c r="I16" s="418">
        <f>'Прайс повний'!J128</f>
        <v>90.37</v>
      </c>
      <c r="J16" s="463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24.75" customHeight="1" x14ac:dyDescent="0.25">
      <c r="A17" s="1546"/>
      <c r="B17" s="1535"/>
      <c r="C17" s="1208" t="str">
        <f>'Прайс повний'!C129</f>
        <v>OCH</v>
      </c>
      <c r="D17" s="427" t="str">
        <f>'Прайс повний'!E129</f>
        <v>Затискач смуга/дріт d8-10 (гар.оцинк.)</v>
      </c>
      <c r="E17" s="1296">
        <v>80002</v>
      </c>
      <c r="F17" s="1503"/>
      <c r="G17" s="467" t="str">
        <f>'Прайс повний'!G129</f>
        <v>шт.</v>
      </c>
      <c r="H17" s="1272">
        <f>'Прайс повний'!I129</f>
        <v>110.11</v>
      </c>
      <c r="I17" s="430">
        <f>'Прайс повний'!J129</f>
        <v>110.11</v>
      </c>
      <c r="J17" s="425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24.75" customHeight="1" x14ac:dyDescent="0.25">
      <c r="A18" s="1546"/>
      <c r="B18" s="1535"/>
      <c r="C18" s="1208" t="str">
        <f>'Прайс повний'!C130</f>
        <v>Ni</v>
      </c>
      <c r="D18" s="427" t="str">
        <f>'Прайс повний'!E130</f>
        <v>Затискач смуга/дріт d8-10 (нержавійка)</v>
      </c>
      <c r="E18" s="1296">
        <v>80003</v>
      </c>
      <c r="F18" s="1503"/>
      <c r="G18" s="467" t="str">
        <f>'Прайс повний'!G130</f>
        <v>шт.</v>
      </c>
      <c r="H18" s="1272">
        <f>'Прайс повний'!I130</f>
        <v>113.04</v>
      </c>
      <c r="I18" s="430">
        <f>'Прайс повний'!J130</f>
        <v>113.04</v>
      </c>
      <c r="J18" s="425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24.75" customHeight="1" x14ac:dyDescent="0.25">
      <c r="A19" s="1547"/>
      <c r="B19" s="1542"/>
      <c r="C19" s="1209" t="str">
        <f>'Прайс повний'!C131</f>
        <v>Cu</v>
      </c>
      <c r="D19" s="431" t="str">
        <f>'Прайс повний'!E131</f>
        <v>Затискач смуга/дріт d8-10 (мідь)</v>
      </c>
      <c r="E19" s="1297">
        <v>90090</v>
      </c>
      <c r="F19" s="1504"/>
      <c r="G19" s="470" t="str">
        <f>'Прайс повний'!G131</f>
        <v>шт.</v>
      </c>
      <c r="H19" s="1273">
        <f>'Прайс повний'!I131</f>
        <v>444.44</v>
      </c>
      <c r="I19" s="434">
        <f>'Прайс повний'!J131</f>
        <v>444.44</v>
      </c>
      <c r="J19" s="435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24.75" customHeight="1" x14ac:dyDescent="0.25">
      <c r="A20" s="1545"/>
      <c r="B20" s="1570" t="str">
        <f>'Прайс повний'!B136</f>
        <v>04/8.3</v>
      </c>
      <c r="C20" s="1135" t="str">
        <f>'Прайс повний'!C132</f>
        <v>OC</v>
      </c>
      <c r="D20" s="427" t="str">
        <f>'Прайс повний'!E132</f>
        <v>Затискач смуга/дріт d8-10</v>
      </c>
      <c r="E20" s="1421">
        <v>80010</v>
      </c>
      <c r="F20" s="1533" t="s">
        <v>216</v>
      </c>
      <c r="G20" s="414" t="str">
        <f>'Прайс повний'!G132</f>
        <v>шт.</v>
      </c>
      <c r="H20" s="1271">
        <f>'Прайс повний'!I132</f>
        <v>92.97</v>
      </c>
      <c r="I20" s="418">
        <f>'Прайс повний'!J132</f>
        <v>92.97</v>
      </c>
      <c r="J20" s="463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24.75" customHeight="1" x14ac:dyDescent="0.25">
      <c r="A21" s="1546"/>
      <c r="B21" s="1571"/>
      <c r="C21" s="1130" t="str">
        <f>'Прайс повний'!C133</f>
        <v>ОСН</v>
      </c>
      <c r="D21" s="427" t="str">
        <f>'Прайс повний'!E133</f>
        <v>Затискач смуга/дріт d8-10 (гар.оцинк.)</v>
      </c>
      <c r="E21" s="1421">
        <v>80030</v>
      </c>
      <c r="F21" s="1526"/>
      <c r="G21" s="466" t="str">
        <f>'Прайс повний'!G133</f>
        <v>шт.</v>
      </c>
      <c r="H21" s="1272">
        <f>'Прайс повний'!I133</f>
        <v>132.63999999999999</v>
      </c>
      <c r="I21" s="430">
        <f>'Прайс повний'!J133</f>
        <v>132.63999999999999</v>
      </c>
      <c r="J21" s="425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24.75" customHeight="1" x14ac:dyDescent="0.25">
      <c r="A22" s="1546"/>
      <c r="B22" s="1571"/>
      <c r="C22" s="1130" t="str">
        <f>'Прайс повний'!C134</f>
        <v>Ni</v>
      </c>
      <c r="D22" s="427" t="str">
        <f>'Прайс повний'!E134</f>
        <v>Затискач смуга/дріт d8-10 (нержавійка)</v>
      </c>
      <c r="E22" s="1421">
        <v>80085</v>
      </c>
      <c r="F22" s="1526"/>
      <c r="G22" s="466" t="str">
        <f>'Прайс повний'!G134</f>
        <v>шт.</v>
      </c>
      <c r="H22" s="1272">
        <f>'Прайс повний'!I134</f>
        <v>136.34</v>
      </c>
      <c r="I22" s="430">
        <f>'Прайс повний'!J134</f>
        <v>136.34</v>
      </c>
      <c r="J22" s="425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12.75" customHeight="1" x14ac:dyDescent="0.25">
      <c r="A23" s="1546"/>
      <c r="B23" s="1571"/>
      <c r="C23" s="1130" t="str">
        <f>'Прайс повний'!C135</f>
        <v>Cu</v>
      </c>
      <c r="D23" s="431" t="str">
        <f>'Прайс повний'!E135</f>
        <v>Затискач смуга/дріт d8-10 (мідь)</v>
      </c>
      <c r="E23" s="1422">
        <v>90091</v>
      </c>
      <c r="F23" s="1526"/>
      <c r="G23" s="466" t="str">
        <f>'Прайс повний'!G135</f>
        <v>шт.</v>
      </c>
      <c r="H23" s="1272">
        <f>'Прайс повний'!I135</f>
        <v>564.55999999999995</v>
      </c>
      <c r="I23" s="430">
        <f>'Прайс повний'!J135</f>
        <v>564.55999999999995</v>
      </c>
      <c r="J23" s="425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53.25" customHeight="1" x14ac:dyDescent="0.25">
      <c r="A24" s="1179"/>
      <c r="B24" s="1292"/>
      <c r="C24" s="1079" t="s">
        <v>217</v>
      </c>
      <c r="D24" s="444" t="str">
        <f>'Прайс повний'!E136</f>
        <v>Затискач смуга/дріт d8-10 (мідь/нерж./ст.оцинк.)</v>
      </c>
      <c r="E24" s="1423">
        <v>90095</v>
      </c>
      <c r="F24" s="444" t="str">
        <f>'Прайс повний'!F136</f>
        <v>Затискач з однієї мідної пластини з вигином під 8-10 мм, та двох плоских - нержавіючої та гальв.оцинкованої, товщиною 2мм, на чотири болти М8</v>
      </c>
      <c r="G24" s="457" t="s">
        <v>16</v>
      </c>
      <c r="H24" s="1232">
        <f>'Прайс повний'!I136</f>
        <v>287</v>
      </c>
      <c r="I24" s="447">
        <f>'Прайс повний'!J136</f>
        <v>287</v>
      </c>
      <c r="J24" s="419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24.75" customHeight="1" x14ac:dyDescent="0.25">
      <c r="A25" s="1545"/>
      <c r="B25" s="1541" t="str">
        <f>'Прайс повний'!B137</f>
        <v>04/88.2</v>
      </c>
      <c r="C25" s="1135" t="str">
        <f>'Прайс повний'!C137</f>
        <v>ОС</v>
      </c>
      <c r="D25" s="427" t="str">
        <f>'Прайс повний'!E137</f>
        <v>Затискач дріт d8-10/дріт d8-10</v>
      </c>
      <c r="E25" s="1296">
        <v>80015</v>
      </c>
      <c r="F25" s="1533" t="s">
        <v>221</v>
      </c>
      <c r="G25" s="414" t="s">
        <v>16</v>
      </c>
      <c r="H25" s="1271">
        <f>'Прайс повний'!I137</f>
        <v>93.58</v>
      </c>
      <c r="I25" s="418">
        <f>'Прайс повний'!J137</f>
        <v>93.58</v>
      </c>
      <c r="J25" s="463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24.75" customHeight="1" x14ac:dyDescent="0.25">
      <c r="A26" s="1546"/>
      <c r="B26" s="1535"/>
      <c r="C26" s="1130" t="str">
        <f>'Прайс повний'!C138</f>
        <v>ОСН</v>
      </c>
      <c r="D26" s="427" t="str">
        <f>'Прайс повний'!E138</f>
        <v>Затискач дріт d8-10/дріт d8-10 (гар.оцинк.)</v>
      </c>
      <c r="E26" s="1296">
        <v>80035</v>
      </c>
      <c r="F26" s="1526"/>
      <c r="G26" s="466" t="s">
        <v>16</v>
      </c>
      <c r="H26" s="1272">
        <f>'Прайс повний'!I138</f>
        <v>115.13</v>
      </c>
      <c r="I26" s="430">
        <f>'Прайс повний'!J138</f>
        <v>115.13</v>
      </c>
      <c r="J26" s="425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24.75" customHeight="1" x14ac:dyDescent="0.25">
      <c r="A27" s="1546"/>
      <c r="B27" s="1535"/>
      <c r="C27" s="1130" t="str">
        <f>'Прайс повний'!C139</f>
        <v>Ni</v>
      </c>
      <c r="D27" s="427" t="str">
        <f>'Прайс повний'!E139</f>
        <v>Затискач дріт d8-10/дріт d8-10 (нержавійка)</v>
      </c>
      <c r="E27" s="1296">
        <v>80033</v>
      </c>
      <c r="F27" s="1526"/>
      <c r="G27" s="466" t="s">
        <v>16</v>
      </c>
      <c r="H27" s="1272">
        <f>'Прайс повний'!I139</f>
        <v>116.91</v>
      </c>
      <c r="I27" s="430">
        <f>'Прайс повний'!J139</f>
        <v>116.91</v>
      </c>
      <c r="J27" s="425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24.75" customHeight="1" x14ac:dyDescent="0.25">
      <c r="A28" s="1547"/>
      <c r="B28" s="1542"/>
      <c r="C28" s="1143" t="str">
        <f>'Прайс повний'!C140</f>
        <v>Cu</v>
      </c>
      <c r="D28" s="431" t="str">
        <f>'Прайс повний'!E140</f>
        <v>Затискач дріт d8-10/дріт d8-10 (мідь)</v>
      </c>
      <c r="E28" s="1297">
        <v>90092</v>
      </c>
      <c r="F28" s="1543"/>
      <c r="G28" s="468" t="s">
        <v>16</v>
      </c>
      <c r="H28" s="1273">
        <f>'Прайс повний'!I140</f>
        <v>459.72</v>
      </c>
      <c r="I28" s="434">
        <f>'Прайс повний'!J140</f>
        <v>459.72</v>
      </c>
      <c r="J28" s="435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29.25" hidden="1" customHeight="1" x14ac:dyDescent="0.25">
      <c r="A29" s="1282"/>
      <c r="B29" s="1541" t="e">
        <f>'Прайс повний'!#REF!</f>
        <v>#REF!</v>
      </c>
      <c r="C29" s="1135" t="e">
        <f>'Прайс повний'!#REF!</f>
        <v>#REF!</v>
      </c>
      <c r="D29" s="427" t="str">
        <f>'Прайс повний'!E141</f>
        <v>Затискач прут d16/дріт d8-10</v>
      </c>
      <c r="E29" s="535" t="str">
        <f>'Прайс повний'!A141</f>
        <v>80 025</v>
      </c>
      <c r="F29" s="1533" t="s">
        <v>222</v>
      </c>
      <c r="G29" s="417" t="s">
        <v>16</v>
      </c>
      <c r="H29" s="1271" t="e">
        <f>'Прайс повний'!#REF!</f>
        <v>#REF!</v>
      </c>
      <c r="I29" s="418" t="e">
        <f>'Прайс повний'!#REF!</f>
        <v>#REF!</v>
      </c>
      <c r="J29" s="463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30.75" hidden="1" customHeight="1" x14ac:dyDescent="0.25">
      <c r="A30" s="917"/>
      <c r="B30" s="1535"/>
      <c r="C30" s="1130" t="e">
        <f>'Прайс повний'!#REF!</f>
        <v>#REF!</v>
      </c>
      <c r="D30" s="427" t="str">
        <f>'Прайс повний'!E142</f>
        <v>Затискач прут d16/дріт d8-10 (гар.оцинк.)</v>
      </c>
      <c r="E30" s="535" t="str">
        <f>'Прайс повний'!A142</f>
        <v>80 045</v>
      </c>
      <c r="F30" s="1526"/>
      <c r="G30" s="467" t="s">
        <v>16</v>
      </c>
      <c r="H30" s="1272" t="e">
        <f>'Прайс повний'!#REF!</f>
        <v>#REF!</v>
      </c>
      <c r="I30" s="430" t="e">
        <f>'Прайс повний'!#REF!</f>
        <v>#REF!</v>
      </c>
      <c r="J30" s="425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32.25" hidden="1" customHeight="1" x14ac:dyDescent="0.25">
      <c r="A31" s="1283"/>
      <c r="B31" s="1542"/>
      <c r="C31" s="1143" t="e">
        <f>'Прайс повний'!#REF!</f>
        <v>#REF!</v>
      </c>
      <c r="D31" s="427" t="str">
        <f>'Прайс повний'!E143</f>
        <v>Затискач прут d16/дріт d8-10 (нержавійка)</v>
      </c>
      <c r="E31" s="535" t="str">
        <f>'Прайс повний'!A143</f>
        <v>80 093</v>
      </c>
      <c r="F31" s="1543"/>
      <c r="G31" s="470" t="s">
        <v>16</v>
      </c>
      <c r="H31" s="1273" t="e">
        <f>'Прайс повний'!#REF!</f>
        <v>#REF!</v>
      </c>
      <c r="I31" s="434" t="e">
        <f>'Прайс повний'!#REF!</f>
        <v>#REF!</v>
      </c>
      <c r="J31" s="435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30" customHeight="1" x14ac:dyDescent="0.25">
      <c r="A32" s="1545"/>
      <c r="B32" s="1568" t="str">
        <f>'Прайс повний'!B141</f>
        <v>04/168.2</v>
      </c>
      <c r="C32" s="1255" t="str">
        <f>'Прайс повний'!C141</f>
        <v>ОС</v>
      </c>
      <c r="D32" s="427" t="str">
        <f>'Прайс повний'!E141</f>
        <v>Затискач прут d16/дріт d8-10</v>
      </c>
      <c r="E32" s="1296">
        <v>80025</v>
      </c>
      <c r="F32" s="1569" t="s">
        <v>225</v>
      </c>
      <c r="G32" s="539" t="s">
        <v>16</v>
      </c>
      <c r="H32" s="1274">
        <f>'Прайс повний'!I141</f>
        <v>90.88</v>
      </c>
      <c r="I32" s="424">
        <f>'Прайс повний'!J141</f>
        <v>90.88</v>
      </c>
      <c r="J32" s="425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29.25" customHeight="1" x14ac:dyDescent="0.25">
      <c r="A33" s="1546"/>
      <c r="B33" s="1535"/>
      <c r="C33" s="1208" t="str">
        <f>'Прайс повний'!C142</f>
        <v>ОСН</v>
      </c>
      <c r="D33" s="427" t="str">
        <f>'Прайс повний'!E142</f>
        <v>Затискач прут d16/дріт d8-10 (гар.оцинк.)</v>
      </c>
      <c r="E33" s="1296">
        <v>80045</v>
      </c>
      <c r="F33" s="1526"/>
      <c r="G33" s="467" t="s">
        <v>16</v>
      </c>
      <c r="H33" s="1272">
        <f>'Прайс повний'!I142</f>
        <v>119.74</v>
      </c>
      <c r="I33" s="430">
        <f>'Прайс повний'!J142</f>
        <v>119.74</v>
      </c>
      <c r="J33" s="42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32.25" customHeight="1" x14ac:dyDescent="0.25">
      <c r="A34" s="1547"/>
      <c r="B34" s="1542"/>
      <c r="C34" s="1209" t="str">
        <f>'Прайс повний'!C143</f>
        <v>Ni</v>
      </c>
      <c r="D34" s="431" t="str">
        <f>'Прайс повний'!E143</f>
        <v>Затискач прут d16/дріт d8-10 (нержавійка)</v>
      </c>
      <c r="E34" s="1297">
        <v>80093</v>
      </c>
      <c r="F34" s="1543"/>
      <c r="G34" s="470" t="s">
        <v>16</v>
      </c>
      <c r="H34" s="1273">
        <f>'Прайс повний'!I143</f>
        <v>127.33</v>
      </c>
      <c r="I34" s="434">
        <f>'Прайс повний'!J143</f>
        <v>127.33</v>
      </c>
      <c r="J34" s="435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30.75" customHeight="1" x14ac:dyDescent="0.25">
      <c r="A35" s="1545"/>
      <c r="B35" s="1541" t="str">
        <f>'Прайс повний'!B364</f>
        <v>04/168.3</v>
      </c>
      <c r="C35" s="1135" t="str">
        <f>'Прайс повний'!C364</f>
        <v>ОС</v>
      </c>
      <c r="D35" s="427" t="str">
        <f>'Прайс повний'!E144</f>
        <v>Затискач прут d16/дріт d8-10</v>
      </c>
      <c r="E35" s="1421">
        <v>80020</v>
      </c>
      <c r="F35" s="1533" t="s">
        <v>226</v>
      </c>
      <c r="G35" s="417" t="s">
        <v>16</v>
      </c>
      <c r="H35" s="1271">
        <f>'Прайс повний'!I364</f>
        <v>104.38</v>
      </c>
      <c r="I35" s="418">
        <f>'Прайс повний'!J364</f>
        <v>104.38</v>
      </c>
      <c r="J35" s="463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30" customHeight="1" x14ac:dyDescent="0.25">
      <c r="A36" s="1546"/>
      <c r="B36" s="1535"/>
      <c r="C36" s="1130" t="str">
        <f>'Прайс повний'!C365</f>
        <v>ОСH</v>
      </c>
      <c r="D36" s="427" t="str">
        <f>'Прайс повний'!E145</f>
        <v>Затискач прут d16/смуга/дріт d8-10 (гар.оцинк.)</v>
      </c>
      <c r="E36" s="1421">
        <v>80040</v>
      </c>
      <c r="F36" s="1526"/>
      <c r="G36" s="467" t="s">
        <v>16</v>
      </c>
      <c r="H36" s="1272">
        <f>'Прайс повний'!I365</f>
        <v>135.26</v>
      </c>
      <c r="I36" s="430">
        <f>'Прайс повний'!J365</f>
        <v>135.26</v>
      </c>
      <c r="J36" s="425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30" customHeight="1" x14ac:dyDescent="0.25">
      <c r="A37" s="1547"/>
      <c r="B37" s="1542"/>
      <c r="C37" s="1143" t="str">
        <f>'Прайс повний'!C366</f>
        <v>Ni</v>
      </c>
      <c r="D37" s="431" t="str">
        <f>'Прайс повний'!E146</f>
        <v>Затискач прут d16/смуга/дріт d8-10 (нержавійка)</v>
      </c>
      <c r="E37" s="1422">
        <v>80084</v>
      </c>
      <c r="F37" s="1543"/>
      <c r="G37" s="470" t="s">
        <v>16</v>
      </c>
      <c r="H37" s="1273">
        <f>'Прайс повний'!I366</f>
        <v>166.19</v>
      </c>
      <c r="I37" s="434">
        <f>'Прайс повний'!J366</f>
        <v>166.19</v>
      </c>
      <c r="J37" s="435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36" customHeight="1" x14ac:dyDescent="0.25">
      <c r="A38" s="1545"/>
      <c r="B38" s="1570" t="str">
        <f>'Прайс повний'!B147</f>
        <v>44/8.2</v>
      </c>
      <c r="C38" s="1135" t="str">
        <f>'Прайс повний'!C147</f>
        <v>OC</v>
      </c>
      <c r="D38" s="427" t="str">
        <f>'Прайс повний'!E147</f>
        <v>Затискач смуга 40/дріт d8-10</v>
      </c>
      <c r="E38" s="1424">
        <v>80007</v>
      </c>
      <c r="F38" s="1533" t="s">
        <v>1423</v>
      </c>
      <c r="G38" s="417" t="str">
        <f>'Прайс повний'!G147</f>
        <v>шт.</v>
      </c>
      <c r="H38" s="1271">
        <f>'Прайс повний'!I147</f>
        <v>100.41</v>
      </c>
      <c r="I38" s="418">
        <f>'Прайс повний'!J147</f>
        <v>100.41</v>
      </c>
      <c r="J38" s="463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39" customHeight="1" x14ac:dyDescent="0.25">
      <c r="A39" s="1547"/>
      <c r="B39" s="1542"/>
      <c r="C39" s="1143" t="str">
        <f>'Прайс повний'!C148</f>
        <v>OCH</v>
      </c>
      <c r="D39" s="431" t="str">
        <f>'Прайс повний'!E148</f>
        <v>Затискач смуга 40/дріт d8-10 (гар.оцинк.)</v>
      </c>
      <c r="E39" s="1425">
        <v>80006</v>
      </c>
      <c r="F39" s="1544"/>
      <c r="G39" s="470" t="str">
        <f>'Прайс повний'!G148</f>
        <v>шт.</v>
      </c>
      <c r="H39" s="1273">
        <f>'Прайс повний'!I148</f>
        <v>135</v>
      </c>
      <c r="I39" s="434">
        <f>'Прайс повний'!J148</f>
        <v>135</v>
      </c>
      <c r="J39" s="435"/>
      <c r="K39" s="1"/>
      <c r="L39" s="1"/>
      <c r="M39" s="1"/>
      <c r="N39" s="1"/>
      <c r="O39" s="1"/>
      <c r="P39" s="1506"/>
      <c r="Q39" s="1521"/>
      <c r="R39" s="1521"/>
      <c r="S39" s="152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36.75" customHeight="1" x14ac:dyDescent="0.25">
      <c r="A40" s="1545"/>
      <c r="B40" s="1570" t="str">
        <f>'Прайс повний'!B149</f>
        <v>44/8.3</v>
      </c>
      <c r="C40" s="1135" t="str">
        <f>'Прайс повний'!C149</f>
        <v>OC</v>
      </c>
      <c r="D40" s="427" t="str">
        <f>'Прайс повний'!E149</f>
        <v>Затискач смуга 40/дріт d8-10</v>
      </c>
      <c r="E40" s="1421">
        <v>90096</v>
      </c>
      <c r="F40" s="1533" t="s">
        <v>1424</v>
      </c>
      <c r="G40" s="417" t="s">
        <v>16</v>
      </c>
      <c r="H40" s="1242">
        <f>'Прайс повний'!I149</f>
        <v>134</v>
      </c>
      <c r="I40" s="418">
        <f>'Прайс повний'!J149</f>
        <v>134</v>
      </c>
      <c r="J40" s="463"/>
      <c r="K40" s="1"/>
      <c r="L40" s="1"/>
      <c r="M40" s="1"/>
      <c r="N40" s="1"/>
      <c r="O40" s="1"/>
      <c r="P40" s="1521"/>
      <c r="Q40" s="1521"/>
      <c r="R40" s="1521"/>
      <c r="S40" s="152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42" customHeight="1" thickBot="1" x14ac:dyDescent="0.3">
      <c r="A41" s="1546"/>
      <c r="B41" s="1535"/>
      <c r="C41" s="1130" t="str">
        <f>'Прайс повний'!C150</f>
        <v>OCH</v>
      </c>
      <c r="D41" s="427" t="str">
        <f>'Прайс повний'!E150</f>
        <v>Затискач смуга 40/дріт d8-10 (гар.оцинк.)</v>
      </c>
      <c r="E41" s="1421">
        <v>90097</v>
      </c>
      <c r="F41" s="1525"/>
      <c r="G41" s="467" t="s">
        <v>16</v>
      </c>
      <c r="H41" s="1233">
        <f>'Прайс повний'!I150</f>
        <v>169.2</v>
      </c>
      <c r="I41" s="430">
        <f>'Прайс повний'!J150</f>
        <v>169.2</v>
      </c>
      <c r="J41" s="425"/>
      <c r="K41" s="1"/>
      <c r="L41" s="1"/>
      <c r="M41" s="1"/>
      <c r="N41" s="1"/>
      <c r="O41" s="1"/>
      <c r="P41" s="1522"/>
      <c r="Q41" s="1523"/>
      <c r="R41" s="1523"/>
      <c r="S41" s="1523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18" customHeight="1" thickBot="1" x14ac:dyDescent="0.3">
      <c r="A42" s="1561" t="s">
        <v>760</v>
      </c>
      <c r="B42" s="1562"/>
      <c r="C42" s="1562"/>
      <c r="D42" s="1562"/>
      <c r="E42" s="1562"/>
      <c r="F42" s="1562"/>
      <c r="G42" s="1562"/>
      <c r="H42" s="1562"/>
      <c r="I42" s="1562"/>
      <c r="J42" s="1563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55.5" customHeight="1" x14ac:dyDescent="0.25">
      <c r="A43" s="1283"/>
      <c r="B43" s="1213" t="str">
        <f>'Прайс повний'!B152</f>
        <v>70/04</v>
      </c>
      <c r="C43" s="1209" t="str">
        <f>'Прайс повний'!C152</f>
        <v>OC</v>
      </c>
      <c r="D43" s="468" t="s">
        <v>228</v>
      </c>
      <c r="E43" s="431" t="str">
        <f>'Прайс повний'!A152</f>
        <v>70 001</v>
      </c>
      <c r="F43" s="427" t="str">
        <f>'Прайс повний'!F152</f>
        <v>Призначений для натягування струмовідводу. Рекомендується використовувати разом з трубою натяжною.</v>
      </c>
      <c r="G43" s="470" t="s">
        <v>16</v>
      </c>
      <c r="H43" s="1231">
        <f>'Прайс повний'!I152</f>
        <v>230.65</v>
      </c>
      <c r="I43" s="434">
        <f>'Прайс повний'!J152</f>
        <v>230.65</v>
      </c>
      <c r="J43" s="435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47.25" customHeight="1" x14ac:dyDescent="0.25">
      <c r="A44" s="1564"/>
      <c r="B44" s="1206" t="str">
        <f>'Прайс повний'!B153</f>
        <v>70/30</v>
      </c>
      <c r="C44" s="1208" t="str">
        <f>'Прайс повний'!C153</f>
        <v>OCH</v>
      </c>
      <c r="D44" s="466" t="s">
        <v>232</v>
      </c>
      <c r="E44" s="427" t="str">
        <f>'Прайс повний'!A153</f>
        <v>70 030</v>
      </c>
      <c r="F44" s="460" t="str">
        <f>'Прайс повний'!F153</f>
        <v>Використовується для натягування прута струмовідводу. Довжина 30 см</v>
      </c>
      <c r="G44" s="467" t="s">
        <v>16</v>
      </c>
      <c r="H44" s="1230">
        <f>'Прайс повний'!I153</f>
        <v>167.21</v>
      </c>
      <c r="I44" s="430">
        <f>'Прайс повний'!J153</f>
        <v>167.21</v>
      </c>
      <c r="J44" s="425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47.25" customHeight="1" x14ac:dyDescent="0.25">
      <c r="A45" s="1565"/>
      <c r="B45" s="1214" t="str">
        <f>'Прайс повний'!B154</f>
        <v>70/40</v>
      </c>
      <c r="C45" s="1209" t="str">
        <f>'Прайс повний'!C154</f>
        <v>OCH</v>
      </c>
      <c r="D45" s="468" t="s">
        <v>236</v>
      </c>
      <c r="E45" s="431" t="str">
        <f>'Прайс повний'!A154</f>
        <v>70 040</v>
      </c>
      <c r="F45" s="431" t="str">
        <f>'Прайс повний'!F154</f>
        <v>Використовується для натягування прута струмовідводу. Довжина 40 см</v>
      </c>
      <c r="G45" s="470" t="s">
        <v>16</v>
      </c>
      <c r="H45" s="1231">
        <f>'Прайс повний'!I154</f>
        <v>199.11</v>
      </c>
      <c r="I45" s="434">
        <f>'Прайс повний'!J154</f>
        <v>199.11</v>
      </c>
      <c r="J45" s="435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61.5" customHeight="1" x14ac:dyDescent="0.25">
      <c r="A46" s="1179"/>
      <c r="B46" s="1214" t="str">
        <f>'Прайс повний'!B155</f>
        <v>70/10</v>
      </c>
      <c r="C46" s="1209" t="str">
        <f>'Прайс повний'!C155</f>
        <v>AL</v>
      </c>
      <c r="D46" s="444" t="str">
        <f>'Прайс повний'!E155</f>
        <v>Термокомпенсатор</v>
      </c>
      <c r="E46" s="444" t="str">
        <f>'Прайс повний'!A155</f>
        <v>70 810</v>
      </c>
      <c r="F46" s="444" t="str">
        <f>'Прайс повний'!F155</f>
        <v>Алюмінієвий компенсатор температурного розширення катанки. Використовується з двома затискачами універсальними</v>
      </c>
      <c r="G46" s="457" t="s">
        <v>16</v>
      </c>
      <c r="H46" s="1091">
        <f>'Прайс повний'!I155</f>
        <v>108.63</v>
      </c>
      <c r="I46" s="447">
        <f>'Прайс повний'!J155</f>
        <v>108.63</v>
      </c>
      <c r="J46" s="419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61.5" customHeight="1" x14ac:dyDescent="0.25">
      <c r="A47" s="1179"/>
      <c r="B47" s="1214" t="str">
        <f>'Прайс повний'!B156</f>
        <v>70/140</v>
      </c>
      <c r="C47" s="1209" t="str">
        <f>'Прайс повний'!C156</f>
        <v>OC</v>
      </c>
      <c r="D47" s="444" t="str">
        <f>'Прайс повний'!E156</f>
        <v>Екран струмовідвідного дроту</v>
      </c>
      <c r="E47" s="444" t="str">
        <f>'Прайс повний'!A156</f>
        <v>70 140</v>
      </c>
      <c r="F47" s="444" t="str">
        <f>'Прайс повний'!F156</f>
        <v>Використовується для захисту прута струмовідводу. Довжина 1,4 м</v>
      </c>
      <c r="G47" s="457" t="s">
        <v>16</v>
      </c>
      <c r="H47" s="1091">
        <f>'Прайс повний'!I156</f>
        <v>421.05</v>
      </c>
      <c r="I47" s="447">
        <f>'Прайс повний'!J156</f>
        <v>421.05</v>
      </c>
      <c r="J47" s="419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61.5" customHeight="1" x14ac:dyDescent="0.25">
      <c r="A48" s="1179"/>
      <c r="B48" s="1214" t="str">
        <f>'Прайс повний'!B157</f>
        <v>A07/1</v>
      </c>
      <c r="C48" s="1209" t="str">
        <f>'Прайс повний'!C157</f>
        <v>PL</v>
      </c>
      <c r="D48" s="444" t="str">
        <f>'Прайс повний'!E157</f>
        <v>Труба електромонтажна гладка d16 3м.</v>
      </c>
      <c r="E48" s="444" t="str">
        <f>'Прайс повний'!A157</f>
        <v>907 019</v>
      </c>
      <c r="F48" s="444" t="str">
        <f>'Прайс повний'!F157</f>
        <v>Для прокладання струмовідводу по стіні. Довжина 3м. Діаметр 16мм. Висока механічна стійкість, стійкість до ультрафіолету та перепадів теиператур</v>
      </c>
      <c r="G48" s="457" t="s">
        <v>16</v>
      </c>
      <c r="H48" s="1091">
        <f>'Прайс повний'!I157</f>
        <v>99.5</v>
      </c>
      <c r="I48" s="447">
        <f>'Прайс повний'!J157</f>
        <v>99.5</v>
      </c>
      <c r="J48" s="419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1" ht="61.5" customHeight="1" x14ac:dyDescent="0.25">
      <c r="A49" s="1179"/>
      <c r="B49" s="1214" t="str">
        <f>'Прайс повний'!B158</f>
        <v>A07/2</v>
      </c>
      <c r="C49" s="1209" t="str">
        <f>'Прайс повний'!C158</f>
        <v>PL</v>
      </c>
      <c r="D49" s="444" t="str">
        <f>'Прайс повний'!E158</f>
        <v>Кліпса монтажна 16мм</v>
      </c>
      <c r="E49" s="444" t="str">
        <f>'Прайс повний'!A158</f>
        <v>214 9004</v>
      </c>
      <c r="F49" s="444" t="str">
        <f>'Прайс повний'!F158</f>
        <v>Кріплення для труби електромонтажної 3м</v>
      </c>
      <c r="G49" s="457" t="s">
        <v>16</v>
      </c>
      <c r="H49" s="1091">
        <f>'Прайс повний'!I158</f>
        <v>22.22</v>
      </c>
      <c r="I49" s="447">
        <f>'Прайс повний'!J158</f>
        <v>22.22</v>
      </c>
      <c r="J49" s="419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1" ht="61.5" customHeight="1" thickBot="1" x14ac:dyDescent="0.3">
      <c r="A50" s="1179"/>
      <c r="B50" s="1307" t="str">
        <f>'Прайс повний'!B159</f>
        <v>68/4</v>
      </c>
      <c r="C50" s="1308" t="str">
        <f>'Прайс повний'!C159</f>
        <v>PL</v>
      </c>
      <c r="D50" s="1049" t="str">
        <f>'Прайс повний'!E159</f>
        <v>Коробка монтажна ABS 150x150x70 ІР65</v>
      </c>
      <c r="E50" s="1049">
        <f>'Прайс повний'!A159</f>
        <v>150150</v>
      </c>
      <c r="F50" s="1049" t="str">
        <f>'Прайс повний'!F159</f>
        <v xml:space="preserve">Коробка монтажна ABS 150*150*70, ІР65 </v>
      </c>
      <c r="G50" s="1075" t="s">
        <v>16</v>
      </c>
      <c r="H50" s="1309">
        <f>'Прайс повний'!I159</f>
        <v>299</v>
      </c>
      <c r="I50" s="1301">
        <f>'Прайс повний'!J159</f>
        <v>299</v>
      </c>
      <c r="J50" s="130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1" ht="72.75" hidden="1" customHeight="1" x14ac:dyDescent="0.25">
      <c r="A51" s="1179"/>
      <c r="B51" s="1304" t="str">
        <f>'Прайс повний'!B160</f>
        <v>68/1</v>
      </c>
      <c r="C51" s="584" t="str">
        <f>'Прайс повний'!C160</f>
        <v>PL</v>
      </c>
      <c r="D51" s="431" t="str">
        <f>'Прайс повний'!E160</f>
        <v>Коробка для фасадного ревізійного з'єднання</v>
      </c>
      <c r="E51" s="1305">
        <f>'Прайс повний'!A160</f>
        <v>68010</v>
      </c>
      <c r="F51" s="431" t="str">
        <f>'Прайс повний'!F160</f>
        <v>Коробка для фасадного ревізійного з'єднання 140х140х60</v>
      </c>
      <c r="G51" s="470" t="s">
        <v>16</v>
      </c>
      <c r="H51" s="594">
        <f>'Прайс повний'!I160</f>
        <v>359.7</v>
      </c>
      <c r="I51" s="434">
        <f>'Прайс повний'!J160</f>
        <v>359.7</v>
      </c>
      <c r="J51" s="435"/>
      <c r="K51" s="1306">
        <v>3925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61.5" hidden="1" customHeight="1" x14ac:dyDescent="0.25">
      <c r="A52" s="1179"/>
      <c r="B52" s="1298" t="str">
        <f>'Прайс повний'!B161</f>
        <v>68/2</v>
      </c>
      <c r="C52" s="1299" t="str">
        <f>'Прайс повний'!C161</f>
        <v>PL</v>
      </c>
      <c r="D52" s="1049" t="str">
        <f>'Прайс повний'!E161</f>
        <v>Коробка для фасадного ревізійного з'єднання</v>
      </c>
      <c r="E52" s="1049">
        <f>'Прайс повний'!A161</f>
        <v>68020</v>
      </c>
      <c r="F52" s="1049" t="str">
        <f>'Прайс повний'!F161</f>
        <v>Коробка для фасадного ревізійного з'єднання 140х140х100</v>
      </c>
      <c r="G52" s="1075" t="s">
        <v>16</v>
      </c>
      <c r="H52" s="1300">
        <f>'Прайс повний'!I161</f>
        <v>525.6</v>
      </c>
      <c r="I52" s="1301">
        <f>'Прайс повний'!J161</f>
        <v>525.6</v>
      </c>
      <c r="J52" s="1302"/>
      <c r="K52" s="1303">
        <v>3925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12.75" customHeight="1" x14ac:dyDescent="0.25">
      <c r="A53" s="946"/>
      <c r="B53" s="1"/>
      <c r="C53" s="1"/>
      <c r="D53" s="1"/>
      <c r="E53" s="1"/>
      <c r="F53" s="1"/>
      <c r="G53" s="1"/>
      <c r="H53" s="1"/>
      <c r="I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12.75" customHeight="1" x14ac:dyDescent="0.25">
      <c r="A54" s="946"/>
      <c r="B54" s="1"/>
      <c r="C54" s="1"/>
      <c r="D54" s="1"/>
      <c r="E54" s="1"/>
      <c r="F54" s="1"/>
      <c r="G54" s="1"/>
      <c r="H54" s="1"/>
      <c r="I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12.75" customHeight="1" x14ac:dyDescent="0.25">
      <c r="A55" s="946"/>
      <c r="B55" s="1"/>
      <c r="C55" s="1"/>
      <c r="D55" s="1"/>
      <c r="E55" s="1"/>
      <c r="F55" s="1"/>
      <c r="G55" s="1"/>
      <c r="H55" s="1"/>
      <c r="I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12.75" customHeight="1" x14ac:dyDescent="0.25">
      <c r="A56" s="946"/>
      <c r="B56" s="1"/>
      <c r="C56" s="1"/>
      <c r="D56" s="1"/>
      <c r="E56" s="1"/>
      <c r="F56" s="1"/>
      <c r="G56" s="1"/>
      <c r="H56" s="1"/>
      <c r="I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12.75" customHeight="1" x14ac:dyDescent="0.25">
      <c r="A57" s="946"/>
      <c r="B57" s="1"/>
      <c r="C57" s="1"/>
      <c r="D57" s="1"/>
      <c r="E57" s="1"/>
      <c r="F57" s="1"/>
      <c r="G57" s="1"/>
      <c r="H57" s="1"/>
      <c r="I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12.75" customHeight="1" x14ac:dyDescent="0.25">
      <c r="A58" s="946"/>
      <c r="B58" s="1"/>
      <c r="C58" s="1"/>
      <c r="D58" s="1"/>
      <c r="E58" s="1"/>
      <c r="F58" s="1"/>
      <c r="G58" s="1"/>
      <c r="H58" s="1"/>
      <c r="I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12.75" customHeight="1" x14ac:dyDescent="0.25">
      <c r="A59" s="946"/>
      <c r="B59" s="1"/>
      <c r="C59" s="1"/>
      <c r="D59" s="1"/>
      <c r="E59" s="1"/>
      <c r="F59" s="1"/>
      <c r="G59" s="1"/>
      <c r="H59" s="1"/>
      <c r="I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12.75" customHeight="1" x14ac:dyDescent="0.25">
      <c r="A60" s="946"/>
      <c r="B60" s="1"/>
      <c r="C60" s="1"/>
      <c r="D60" s="1"/>
      <c r="E60" s="1"/>
      <c r="F60" s="1"/>
      <c r="G60" s="1"/>
      <c r="H60" s="1"/>
      <c r="I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12.75" customHeight="1" x14ac:dyDescent="0.25">
      <c r="A61" s="946"/>
      <c r="B61" s="1"/>
      <c r="C61" s="1"/>
      <c r="D61" s="1"/>
      <c r="E61" s="1"/>
      <c r="F61" s="1"/>
      <c r="G61" s="1"/>
      <c r="H61" s="1"/>
      <c r="I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12.75" customHeight="1" x14ac:dyDescent="0.25">
      <c r="A62" s="946"/>
      <c r="B62" s="1"/>
      <c r="C62" s="1"/>
      <c r="D62" s="1"/>
      <c r="E62" s="1"/>
      <c r="F62" s="1"/>
      <c r="G62" s="1"/>
      <c r="H62" s="1"/>
      <c r="I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2.75" customHeight="1" x14ac:dyDescent="0.25">
      <c r="A63" s="946"/>
      <c r="B63" s="1"/>
      <c r="C63" s="1"/>
      <c r="D63" s="1"/>
      <c r="E63" s="1"/>
      <c r="F63" s="1"/>
      <c r="G63" s="1"/>
      <c r="H63" s="1"/>
      <c r="I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12.75" customHeight="1" x14ac:dyDescent="0.25">
      <c r="A64" s="946"/>
      <c r="B64" s="1"/>
      <c r="C64" s="1"/>
      <c r="D64" s="1"/>
      <c r="E64" s="1"/>
      <c r="F64" s="1"/>
      <c r="G64" s="1"/>
      <c r="H64" s="1"/>
      <c r="I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12.75" customHeight="1" x14ac:dyDescent="0.25">
      <c r="A65" s="946"/>
      <c r="B65" s="1"/>
      <c r="C65" s="1"/>
      <c r="D65" s="1"/>
      <c r="E65" s="1"/>
      <c r="F65" s="1"/>
      <c r="G65" s="1"/>
      <c r="H65" s="1"/>
      <c r="I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12.75" customHeight="1" x14ac:dyDescent="0.25">
      <c r="A66" s="946"/>
      <c r="B66" s="1"/>
      <c r="C66" s="1"/>
      <c r="D66" s="1"/>
      <c r="E66" s="1"/>
      <c r="F66" s="1"/>
      <c r="G66" s="1"/>
      <c r="H66" s="1"/>
      <c r="I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12.75" customHeight="1" x14ac:dyDescent="0.25">
      <c r="A67" s="946"/>
      <c r="B67" s="1"/>
      <c r="C67" s="1"/>
      <c r="D67" s="1"/>
      <c r="E67" s="1"/>
      <c r="F67" s="1"/>
      <c r="G67" s="1"/>
      <c r="H67" s="1"/>
      <c r="I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12.75" customHeight="1" x14ac:dyDescent="0.25">
      <c r="A68" s="946"/>
      <c r="B68" s="1"/>
      <c r="C68" s="1"/>
      <c r="D68" s="1"/>
      <c r="E68" s="1"/>
      <c r="F68" s="1"/>
      <c r="G68" s="1"/>
      <c r="H68" s="1"/>
      <c r="I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12.75" customHeight="1" x14ac:dyDescent="0.25">
      <c r="A69" s="946"/>
      <c r="B69" s="1"/>
      <c r="C69" s="1"/>
      <c r="D69" s="1"/>
      <c r="E69" s="1"/>
      <c r="F69" s="1"/>
      <c r="G69" s="1"/>
      <c r="H69" s="1"/>
      <c r="I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12.75" customHeight="1" x14ac:dyDescent="0.25">
      <c r="A70" s="946"/>
      <c r="B70" s="1"/>
      <c r="C70" s="1"/>
      <c r="D70" s="1"/>
      <c r="E70" s="1"/>
      <c r="F70" s="1"/>
      <c r="G70" s="1"/>
      <c r="H70" s="1"/>
      <c r="I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12.75" customHeight="1" x14ac:dyDescent="0.25">
      <c r="A71" s="946"/>
      <c r="B71" s="1"/>
      <c r="C71" s="1"/>
      <c r="D71" s="1"/>
      <c r="E71" s="1"/>
      <c r="F71" s="1"/>
      <c r="G71" s="1"/>
      <c r="H71" s="1"/>
      <c r="I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12.75" customHeight="1" x14ac:dyDescent="0.25">
      <c r="A72" s="946"/>
      <c r="B72" s="1"/>
      <c r="C72" s="1"/>
      <c r="D72" s="1"/>
      <c r="E72" s="1"/>
      <c r="F72" s="1"/>
      <c r="G72" s="1"/>
      <c r="H72" s="1"/>
      <c r="I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12.75" customHeight="1" x14ac:dyDescent="0.25">
      <c r="A73" s="946"/>
      <c r="B73" s="1"/>
      <c r="C73" s="1"/>
      <c r="D73" s="1"/>
      <c r="E73" s="1"/>
      <c r="F73" s="1"/>
      <c r="G73" s="1"/>
      <c r="H73" s="1"/>
      <c r="I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12.75" customHeight="1" x14ac:dyDescent="0.25">
      <c r="A74" s="946"/>
      <c r="B74" s="1"/>
      <c r="C74" s="1"/>
      <c r="D74" s="1"/>
      <c r="E74" s="1"/>
      <c r="F74" s="1"/>
      <c r="G74" s="1"/>
      <c r="H74" s="1"/>
      <c r="I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12.75" customHeight="1" x14ac:dyDescent="0.25">
      <c r="A75" s="946"/>
      <c r="B75" s="1"/>
      <c r="C75" s="1"/>
      <c r="D75" s="1"/>
      <c r="E75" s="1"/>
      <c r="F75" s="1"/>
      <c r="G75" s="1"/>
      <c r="H75" s="1"/>
      <c r="I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12.75" customHeight="1" x14ac:dyDescent="0.25">
      <c r="A76" s="946"/>
      <c r="B76" s="1"/>
      <c r="C76" s="1"/>
      <c r="D76" s="1"/>
      <c r="E76" s="1"/>
      <c r="F76" s="1"/>
      <c r="G76" s="1"/>
      <c r="H76" s="1"/>
      <c r="I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12.75" customHeight="1" x14ac:dyDescent="0.25">
      <c r="A77" s="946"/>
      <c r="C77" s="1"/>
      <c r="D77" s="1"/>
      <c r="E77" s="1"/>
      <c r="F77" s="1"/>
      <c r="G77" s="1"/>
      <c r="H77" s="1"/>
      <c r="I77" s="1"/>
      <c r="K77" s="1"/>
      <c r="L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</sheetData>
  <sheetProtection algorithmName="SHA-512" hashValue="TmhToBP2ZfKV9yOvfztLsNtNAVPc54ratovWXTmpGpadka8ZeU7AF7+4MLfU2/9uCv/JZ/lbN6VNMrvKsiUf7g==" saltValue="oQJKqqCg6YvP0Q3Qx2xfWQ==" spinCount="100000" sheet="1" objects="1" selectLockedCells="1"/>
  <dataConsolidate link="1"/>
  <mergeCells count="37">
    <mergeCell ref="B6:B8"/>
    <mergeCell ref="B16:B19"/>
    <mergeCell ref="F16:F19"/>
    <mergeCell ref="A5:J5"/>
    <mergeCell ref="G3:H3"/>
    <mergeCell ref="A9:A10"/>
    <mergeCell ref="A6:A8"/>
    <mergeCell ref="A11:A13"/>
    <mergeCell ref="A16:A19"/>
    <mergeCell ref="A40:A41"/>
    <mergeCell ref="B38:B39"/>
    <mergeCell ref="F38:F39"/>
    <mergeCell ref="B40:B41"/>
    <mergeCell ref="F40:F41"/>
    <mergeCell ref="B25:B28"/>
    <mergeCell ref="F25:F28"/>
    <mergeCell ref="F20:F23"/>
    <mergeCell ref="A35:A37"/>
    <mergeCell ref="A38:A39"/>
    <mergeCell ref="B35:B37"/>
    <mergeCell ref="F35:F37"/>
    <mergeCell ref="A42:J42"/>
    <mergeCell ref="A44:A45"/>
    <mergeCell ref="A1:A3"/>
    <mergeCell ref="P39:S40"/>
    <mergeCell ref="P41:S41"/>
    <mergeCell ref="B1:C3"/>
    <mergeCell ref="D1:F2"/>
    <mergeCell ref="D3:F3"/>
    <mergeCell ref="A32:A34"/>
    <mergeCell ref="B29:B31"/>
    <mergeCell ref="F29:F31"/>
    <mergeCell ref="B32:B34"/>
    <mergeCell ref="F32:F34"/>
    <mergeCell ref="A20:A23"/>
    <mergeCell ref="B20:B23"/>
    <mergeCell ref="A25:A28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B98D2-7EC3-4BCB-B6E8-8003A7A1088B}">
  <sheetPr>
    <tabColor rgb="FF0070C0"/>
    <outlinePr summaryBelow="0"/>
    <pageSetUpPr fitToPage="1"/>
  </sheetPr>
  <dimension ref="A1:AE127"/>
  <sheetViews>
    <sheetView showGridLines="0" zoomScaleNormal="100" workbookViewId="0">
      <pane ySplit="4" topLeftCell="A5" activePane="bottomLeft" state="frozen"/>
      <selection activeCell="A7" sqref="A7"/>
      <selection pane="bottomLeft" activeCell="J46" sqref="J46"/>
    </sheetView>
  </sheetViews>
  <sheetFormatPr defaultColWidth="14.42578125" defaultRowHeight="15" customHeight="1" x14ac:dyDescent="0.4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style="1314" customWidth="1"/>
    <col min="9" max="9" width="11" style="1318" customWidth="1"/>
    <col min="10" max="10" width="12.42578125" style="30" customWidth="1"/>
    <col min="11" max="11" width="13.85546875" style="1368" customWidth="1"/>
    <col min="12" max="31" width="9.140625" customWidth="1"/>
  </cols>
  <sheetData>
    <row r="1" spans="1:31" ht="25.5" customHeight="1" x14ac:dyDescent="0.4">
      <c r="A1" s="1508"/>
      <c r="B1" s="1566"/>
      <c r="C1" s="1566"/>
      <c r="D1" s="1521" t="s">
        <v>847</v>
      </c>
      <c r="E1" s="1521"/>
      <c r="F1" s="1521"/>
      <c r="G1" s="675" t="str">
        <f>Заземлення!G1</f>
        <v>Прайс-лист від  20.05.2026р.</v>
      </c>
      <c r="H1" s="1312"/>
      <c r="I1" s="1315"/>
      <c r="J1" s="28"/>
      <c r="K1" s="1367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4">
      <c r="A2" s="1508"/>
      <c r="B2" s="1566"/>
      <c r="C2" s="1566"/>
      <c r="D2" s="1521"/>
      <c r="E2" s="1521"/>
      <c r="F2" s="1521"/>
      <c r="G2" s="20"/>
      <c r="H2" s="1312"/>
      <c r="I2" s="1316"/>
      <c r="J2" s="29"/>
      <c r="K2" s="1367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45">
      <c r="A3" s="1509"/>
      <c r="B3" s="1567"/>
      <c r="C3" s="1567"/>
      <c r="D3" s="1485" t="s">
        <v>848</v>
      </c>
      <c r="E3" s="1524"/>
      <c r="F3" s="1524"/>
      <c r="G3" s="1507" t="s">
        <v>846</v>
      </c>
      <c r="H3" s="1507"/>
      <c r="I3" s="1039"/>
      <c r="J3" s="29"/>
      <c r="K3" s="1367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1" t="s">
        <v>764</v>
      </c>
      <c r="J4" s="1461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ht="18" customHeight="1" thickBot="1" x14ac:dyDescent="0.3">
      <c r="A5" s="1277"/>
      <c r="B5" s="1329"/>
      <c r="C5" s="294"/>
      <c r="D5" s="294"/>
      <c r="E5" s="1578" t="s">
        <v>761</v>
      </c>
      <c r="F5" s="1578"/>
      <c r="G5" s="295"/>
      <c r="H5" s="1330"/>
      <c r="I5" s="1331"/>
      <c r="J5" s="1463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1" ht="30" customHeight="1" x14ac:dyDescent="0.25">
      <c r="A6" s="1575"/>
      <c r="B6" s="1359" t="str">
        <f>'Прайс повний'!B164</f>
        <v>53/16/15</v>
      </c>
      <c r="C6" s="1286" t="s">
        <v>211</v>
      </c>
      <c r="D6" s="1287" t="str">
        <f>'Прайс повний'!E164</f>
        <v>Блискавкоприймач алюмінієвий різьбовий ALR-1500</v>
      </c>
      <c r="E6" s="1360" t="str">
        <f>'Прайс повний'!A164</f>
        <v>53 015</v>
      </c>
      <c r="F6" s="1579" t="s">
        <v>247</v>
      </c>
      <c r="G6" s="1191" t="s">
        <v>16</v>
      </c>
      <c r="H6" s="1288">
        <f>'Прайс повний'!I164</f>
        <v>586.82000000000005</v>
      </c>
      <c r="I6" s="1192">
        <f>'Прайс повний'!J164</f>
        <v>586.82000000000005</v>
      </c>
      <c r="J6" s="1289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1" ht="30" customHeight="1" x14ac:dyDescent="0.25">
      <c r="A7" s="1575"/>
      <c r="B7" s="1212" t="str">
        <f>'Прайс повний'!B165</f>
        <v>53/16/20</v>
      </c>
      <c r="C7" s="1130" t="s">
        <v>211</v>
      </c>
      <c r="D7" s="427" t="str">
        <f>'Прайс повний'!E165</f>
        <v>Блискавкоприймач алюмінієвий різьбовий ALR-2000</v>
      </c>
      <c r="E7" s="465" t="str">
        <f>'Прайс повний'!A165</f>
        <v>53 020</v>
      </c>
      <c r="F7" s="1526"/>
      <c r="G7" s="467" t="s">
        <v>16</v>
      </c>
      <c r="H7" s="1230">
        <f>'Прайс повний'!I165</f>
        <v>743.83</v>
      </c>
      <c r="I7" s="430">
        <f>'Прайс повний'!J165</f>
        <v>743.83</v>
      </c>
      <c r="J7" s="42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1" ht="30" customHeight="1" x14ac:dyDescent="0.25">
      <c r="A8" s="1575"/>
      <c r="B8" s="1212" t="str">
        <f>'Прайс повний'!B166</f>
        <v>53/16/25</v>
      </c>
      <c r="C8" s="1130" t="s">
        <v>211</v>
      </c>
      <c r="D8" s="427" t="str">
        <f>'Прайс повний'!E166</f>
        <v>Блискавкоприймач алюмінієвий різьбовий ALR-2500</v>
      </c>
      <c r="E8" s="465" t="str">
        <f>'Прайс повний'!A166</f>
        <v>53 025</v>
      </c>
      <c r="F8" s="1526"/>
      <c r="G8" s="467" t="s">
        <v>16</v>
      </c>
      <c r="H8" s="1230">
        <f>'Прайс повний'!I166</f>
        <v>969.32</v>
      </c>
      <c r="I8" s="430">
        <f>'Прайс повний'!J166</f>
        <v>969.32</v>
      </c>
      <c r="J8" s="425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1" ht="30" customHeight="1" x14ac:dyDescent="0.25">
      <c r="A9" s="1575"/>
      <c r="B9" s="1212" t="str">
        <f>'Прайс повний'!B167</f>
        <v>53/16/30</v>
      </c>
      <c r="C9" s="1130" t="s">
        <v>211</v>
      </c>
      <c r="D9" s="427" t="str">
        <f>'Прайс повний'!E167</f>
        <v>Блискавкоприймач алюмінієвий різьбовий ALR-3000</v>
      </c>
      <c r="E9" s="465" t="str">
        <f>'Прайс повний'!A167</f>
        <v>53 030</v>
      </c>
      <c r="F9" s="1526"/>
      <c r="G9" s="467" t="s">
        <v>16</v>
      </c>
      <c r="H9" s="1230">
        <f>'Прайс повний'!I167</f>
        <v>1164.45</v>
      </c>
      <c r="I9" s="430">
        <f>'Прайс повний'!J167</f>
        <v>1164.45</v>
      </c>
      <c r="J9" s="42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1" ht="30" customHeight="1" x14ac:dyDescent="0.25">
      <c r="A10" s="1575"/>
      <c r="B10" s="1212" t="str">
        <f>'Прайс повний'!B168</f>
        <v>53/16/35</v>
      </c>
      <c r="C10" s="1130" t="s">
        <v>211</v>
      </c>
      <c r="D10" s="427" t="str">
        <f>'Прайс повний'!E168</f>
        <v>Блискавкоприймач алюмінієвий різьбовий ALR-3500</v>
      </c>
      <c r="E10" s="465" t="str">
        <f>'Прайс повний'!A168</f>
        <v>53 035</v>
      </c>
      <c r="F10" s="1526"/>
      <c r="G10" s="467" t="s">
        <v>16</v>
      </c>
      <c r="H10" s="1230">
        <f>'Прайс повний'!I168</f>
        <v>1405.32</v>
      </c>
      <c r="I10" s="430">
        <f>'Прайс повний'!J168</f>
        <v>1405.32</v>
      </c>
      <c r="J10" s="42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1" ht="30" customHeight="1" x14ac:dyDescent="0.25">
      <c r="A11" s="1576"/>
      <c r="B11" s="1205" t="str">
        <f>'Прайс повний'!B169</f>
        <v>53/16/40</v>
      </c>
      <c r="C11" s="1143" t="s">
        <v>211</v>
      </c>
      <c r="D11" s="431" t="str">
        <f>'Прайс повний'!E169</f>
        <v>Блискавкоприймач алюмінієвий різьбовий ALR-4000</v>
      </c>
      <c r="E11" s="472" t="str">
        <f>'Прайс повний'!A169</f>
        <v>53 040</v>
      </c>
      <c r="F11" s="1543"/>
      <c r="G11" s="470" t="s">
        <v>16</v>
      </c>
      <c r="H11" s="1231">
        <f>'Прайс повний'!I169</f>
        <v>1593.67</v>
      </c>
      <c r="I11" s="434">
        <f>'Прайс повний'!J169</f>
        <v>1593.67</v>
      </c>
      <c r="J11" s="43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1" ht="30" customHeight="1" x14ac:dyDescent="0.25">
      <c r="A12" s="1577"/>
      <c r="B12" s="1212" t="s">
        <v>876</v>
      </c>
      <c r="C12" s="1130" t="s">
        <v>200</v>
      </c>
      <c r="D12" s="427" t="s">
        <v>877</v>
      </c>
      <c r="E12" s="520">
        <v>53115</v>
      </c>
      <c r="F12" s="1580" t="s">
        <v>878</v>
      </c>
      <c r="G12" s="467" t="s">
        <v>16</v>
      </c>
      <c r="H12" s="1230">
        <f>'Прайс повний'!I170</f>
        <v>1893.74</v>
      </c>
      <c r="I12" s="430">
        <f>'Прайс повний'!J170</f>
        <v>1893.74</v>
      </c>
      <c r="J12" s="42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1" ht="30" customHeight="1" x14ac:dyDescent="0.25">
      <c r="A13" s="1575"/>
      <c r="B13" s="1212" t="s">
        <v>881</v>
      </c>
      <c r="C13" s="1130" t="s">
        <v>200</v>
      </c>
      <c r="D13" s="427" t="s">
        <v>879</v>
      </c>
      <c r="E13" s="520">
        <v>53120</v>
      </c>
      <c r="F13" s="1580"/>
      <c r="G13" s="467" t="s">
        <v>16</v>
      </c>
      <c r="H13" s="1230">
        <f>'Прайс повний'!I171</f>
        <v>2546.1</v>
      </c>
      <c r="I13" s="430">
        <f>'Прайс повний'!J171</f>
        <v>2546.1</v>
      </c>
      <c r="J13" s="425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1" ht="30" customHeight="1" x14ac:dyDescent="0.25">
      <c r="A14" s="1576"/>
      <c r="B14" s="1212" t="s">
        <v>882</v>
      </c>
      <c r="C14" s="1130" t="s">
        <v>200</v>
      </c>
      <c r="D14" s="427" t="s">
        <v>880</v>
      </c>
      <c r="E14" s="1310">
        <v>53125</v>
      </c>
      <c r="F14" s="1581"/>
      <c r="G14" s="467" t="s">
        <v>16</v>
      </c>
      <c r="H14" s="1231">
        <f>'Прайс повний'!I172</f>
        <v>3511.4</v>
      </c>
      <c r="I14" s="430">
        <f>'Прайс повний'!J172</f>
        <v>3511.4</v>
      </c>
      <c r="J14" s="42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1" ht="24.75" hidden="1" customHeight="1" x14ac:dyDescent="0.25">
      <c r="A15" s="1357"/>
      <c r="B15" s="1284" t="str">
        <f>'Прайс повний'!B173</f>
        <v>55/16/14</v>
      </c>
      <c r="C15" s="1135"/>
      <c r="D15" s="460" t="str">
        <f>'Прайс повний'!E173</f>
        <v>Тримач для блискавкоприймача 140</v>
      </c>
      <c r="E15" s="415" t="str">
        <f>'Прайс повний'!A173</f>
        <v>55 014</v>
      </c>
      <c r="F15" s="414" t="s">
        <v>248</v>
      </c>
      <c r="G15" s="417" t="s">
        <v>16</v>
      </c>
      <c r="H15" s="1229">
        <f>'Прайс повний'!I173</f>
        <v>21.05</v>
      </c>
      <c r="I15" s="418">
        <f>'Прайс повний'!J173</f>
        <v>21.05</v>
      </c>
      <c r="J15" s="463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1" ht="24.75" hidden="1" customHeight="1" x14ac:dyDescent="0.25">
      <c r="A16" s="1356"/>
      <c r="B16" s="1205" t="str">
        <f>'Прайс повний'!B174</f>
        <v>55/16/20</v>
      </c>
      <c r="C16" s="1143"/>
      <c r="D16" s="431" t="str">
        <f>'Прайс повний'!E174</f>
        <v>Тримач для блискавкоприймача 200</v>
      </c>
      <c r="E16" s="469" t="str">
        <f>'Прайс повний'!A174</f>
        <v>55 020</v>
      </c>
      <c r="F16" s="468" t="s">
        <v>249</v>
      </c>
      <c r="G16" s="470" t="s">
        <v>16</v>
      </c>
      <c r="H16" s="1231">
        <f>'Прайс повний'!I174</f>
        <v>22.37</v>
      </c>
      <c r="I16" s="434">
        <f>'Прайс повний'!J174</f>
        <v>22.37</v>
      </c>
      <c r="J16" s="435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" customHeight="1" x14ac:dyDescent="0.25">
      <c r="A17" s="1358"/>
      <c r="B17" s="1078" t="str">
        <f>'Прайс повний'!B175</f>
        <v>M15/1</v>
      </c>
      <c r="C17" s="1079" t="s">
        <v>1537</v>
      </c>
      <c r="D17" s="444" t="str">
        <f>'Прайс повний'!E175</f>
        <v>Тримач щогли L250</v>
      </c>
      <c r="E17" s="469" t="str">
        <f>'Прайс повний'!A175</f>
        <v>415013</v>
      </c>
      <c r="F17" s="468" t="s">
        <v>1536</v>
      </c>
      <c r="G17" s="457" t="s">
        <v>16</v>
      </c>
      <c r="H17" s="1231">
        <f>'Прайс повний'!I175</f>
        <v>449.82</v>
      </c>
      <c r="I17" s="543">
        <f>'Прайс повний'!J175</f>
        <v>449.82</v>
      </c>
      <c r="J17" s="419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30" customHeight="1" x14ac:dyDescent="0.25">
      <c r="A18" s="1577"/>
      <c r="B18" s="1212" t="s">
        <v>250</v>
      </c>
      <c r="C18" s="1130" t="s">
        <v>251</v>
      </c>
      <c r="D18" s="427" t="s">
        <v>252</v>
      </c>
      <c r="E18" s="1296">
        <v>50101</v>
      </c>
      <c r="F18" s="1525" t="s">
        <v>254</v>
      </c>
      <c r="G18" s="467" t="s">
        <v>16</v>
      </c>
      <c r="H18" s="1230">
        <f>'Прайс повний'!I176</f>
        <v>607.39</v>
      </c>
      <c r="I18" s="430">
        <f>'Прайс повний'!J176</f>
        <v>607.39</v>
      </c>
      <c r="J18" s="425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30" customHeight="1" x14ac:dyDescent="0.25">
      <c r="A19" s="1576"/>
      <c r="B19" s="1205" t="s">
        <v>255</v>
      </c>
      <c r="C19" s="1143" t="s">
        <v>251</v>
      </c>
      <c r="D19" s="431" t="s">
        <v>256</v>
      </c>
      <c r="E19" s="469" t="s">
        <v>257</v>
      </c>
      <c r="F19" s="1543"/>
      <c r="G19" s="470" t="s">
        <v>16</v>
      </c>
      <c r="H19" s="1231">
        <f>'Прайс повний'!I177</f>
        <v>627.29999999999995</v>
      </c>
      <c r="I19" s="430">
        <f>'Прайс повний'!J177</f>
        <v>627.29999999999995</v>
      </c>
      <c r="J19" s="435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30" hidden="1" customHeight="1" x14ac:dyDescent="0.25">
      <c r="A20" s="1357"/>
      <c r="B20" s="1284" t="str">
        <f>'Прайс повний'!B178</f>
        <v>50/10/201</v>
      </c>
      <c r="C20" s="1135" t="str">
        <f>'Прайс повний'!C178</f>
        <v>AL, OC</v>
      </c>
      <c r="D20" s="460" t="str">
        <f>'Прайс повний'!E178</f>
        <v>Коньковий блискавкоприймач 1м одинарний (кутовий)</v>
      </c>
      <c r="E20" s="415" t="str">
        <f>'Прайс повний'!A178</f>
        <v>50 201</v>
      </c>
      <c r="F20" s="1533" t="s">
        <v>258</v>
      </c>
      <c r="G20" s="417" t="s">
        <v>16</v>
      </c>
      <c r="H20" s="1229">
        <f>'Прайс повний'!I178</f>
        <v>540.48</v>
      </c>
      <c r="I20" s="418">
        <f>'Прайс повний'!J178</f>
        <v>540.48</v>
      </c>
      <c r="J20" s="463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30" hidden="1" customHeight="1" x14ac:dyDescent="0.25">
      <c r="A21" s="1356"/>
      <c r="B21" s="1205" t="s">
        <v>259</v>
      </c>
      <c r="C21" s="1143" t="s">
        <v>251</v>
      </c>
      <c r="D21" s="431" t="s">
        <v>260</v>
      </c>
      <c r="E21" s="469" t="s">
        <v>261</v>
      </c>
      <c r="F21" s="1543"/>
      <c r="G21" s="470" t="s">
        <v>16</v>
      </c>
      <c r="H21" s="1231">
        <f>'Прайс повний'!I179</f>
        <v>569.55999999999995</v>
      </c>
      <c r="I21" s="434">
        <f>'Прайс повний'!J179</f>
        <v>569.55999999999995</v>
      </c>
      <c r="J21" s="435"/>
      <c r="K21" s="1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30" customHeight="1" x14ac:dyDescent="0.25">
      <c r="A22" s="1577"/>
      <c r="B22" s="1212" t="s">
        <v>888</v>
      </c>
      <c r="C22" s="1130" t="s">
        <v>890</v>
      </c>
      <c r="D22" s="427" t="s">
        <v>891</v>
      </c>
      <c r="E22" s="428" t="s">
        <v>893</v>
      </c>
      <c r="F22" s="1505" t="s">
        <v>895</v>
      </c>
      <c r="G22" s="467" t="s">
        <v>16</v>
      </c>
      <c r="H22" s="1230">
        <f>'Прайс повний'!I180</f>
        <v>603.32000000000005</v>
      </c>
      <c r="I22" s="544">
        <f>'Прайс повний'!J180</f>
        <v>603.32000000000005</v>
      </c>
      <c r="J22" s="425"/>
      <c r="K22" s="1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30" customHeight="1" x14ac:dyDescent="0.25">
      <c r="A23" s="1576"/>
      <c r="B23" s="1212" t="s">
        <v>889</v>
      </c>
      <c r="C23" s="1143" t="s">
        <v>890</v>
      </c>
      <c r="D23" s="427" t="s">
        <v>892</v>
      </c>
      <c r="E23" s="428" t="s">
        <v>894</v>
      </c>
      <c r="F23" s="1504"/>
      <c r="G23" s="470" t="s">
        <v>16</v>
      </c>
      <c r="H23" s="1231">
        <f>'Прайс повний'!I181</f>
        <v>647.87</v>
      </c>
      <c r="I23" s="434">
        <f>'Прайс повний'!J181</f>
        <v>647.87</v>
      </c>
      <c r="J23" s="425"/>
      <c r="K23" s="1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s="22" customFormat="1" ht="30" customHeight="1" x14ac:dyDescent="0.2">
      <c r="A24" s="1582"/>
      <c r="B24" s="1361" t="s">
        <v>745</v>
      </c>
      <c r="C24" s="1320" t="s">
        <v>251</v>
      </c>
      <c r="D24" s="546" t="s">
        <v>746</v>
      </c>
      <c r="E24" s="547" t="s">
        <v>747</v>
      </c>
      <c r="F24" s="1584" t="s">
        <v>748</v>
      </c>
      <c r="G24" s="1311" t="s">
        <v>16</v>
      </c>
      <c r="H24" s="1322">
        <f>'Прайс повний'!I182</f>
        <v>633.45000000000005</v>
      </c>
      <c r="I24" s="549">
        <f>'Прайс повний'!J182</f>
        <v>633.45000000000005</v>
      </c>
      <c r="J24" s="550"/>
    </row>
    <row r="25" spans="1:30" s="22" customFormat="1" ht="30" customHeight="1" x14ac:dyDescent="0.2">
      <c r="A25" s="1583"/>
      <c r="B25" s="1216" t="s">
        <v>749</v>
      </c>
      <c r="C25" s="1217" t="s">
        <v>251</v>
      </c>
      <c r="D25" s="473" t="s">
        <v>750</v>
      </c>
      <c r="E25" s="552" t="s">
        <v>751</v>
      </c>
      <c r="F25" s="1585"/>
      <c r="G25" s="1247" t="s">
        <v>16</v>
      </c>
      <c r="H25" s="1323">
        <f>'Прайс повний'!I183</f>
        <v>654.21</v>
      </c>
      <c r="I25" s="477">
        <f>'Прайс повний'!J183</f>
        <v>654.21</v>
      </c>
      <c r="J25" s="478"/>
      <c r="L25" s="1"/>
    </row>
    <row r="26" spans="1:30" ht="30" customHeight="1" x14ac:dyDescent="0.25">
      <c r="A26" s="1577"/>
      <c r="B26" s="1284" t="s">
        <v>262</v>
      </c>
      <c r="C26" s="1135" t="s">
        <v>251</v>
      </c>
      <c r="D26" s="460" t="s">
        <v>263</v>
      </c>
      <c r="E26" s="461" t="s">
        <v>264</v>
      </c>
      <c r="F26" s="1533" t="s">
        <v>254</v>
      </c>
      <c r="G26" s="417" t="s">
        <v>16</v>
      </c>
      <c r="H26" s="1229">
        <f>'Прайс повний'!I184</f>
        <v>797</v>
      </c>
      <c r="I26" s="418">
        <f>'Прайс повний'!J184</f>
        <v>797</v>
      </c>
      <c r="J26" s="463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30" customHeight="1" x14ac:dyDescent="0.25">
      <c r="A27" s="1575"/>
      <c r="B27" s="1212" t="s">
        <v>265</v>
      </c>
      <c r="C27" s="1130" t="s">
        <v>251</v>
      </c>
      <c r="D27" s="427" t="s">
        <v>266</v>
      </c>
      <c r="E27" s="465" t="s">
        <v>267</v>
      </c>
      <c r="F27" s="1526"/>
      <c r="G27" s="467" t="s">
        <v>16</v>
      </c>
      <c r="H27" s="1230">
        <f>'Прайс повний'!I185</f>
        <v>978.72</v>
      </c>
      <c r="I27" s="430">
        <f>'Прайс повний'!J185</f>
        <v>978.72</v>
      </c>
      <c r="J27" s="425"/>
      <c r="K27" s="1"/>
      <c r="L27" s="1"/>
      <c r="M27" s="24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30" customHeight="1" x14ac:dyDescent="0.25">
      <c r="A28" s="1576"/>
      <c r="B28" s="1205" t="s">
        <v>268</v>
      </c>
      <c r="C28" s="1143" t="s">
        <v>251</v>
      </c>
      <c r="D28" s="431" t="s">
        <v>269</v>
      </c>
      <c r="E28" s="472" t="s">
        <v>270</v>
      </c>
      <c r="F28" s="1543"/>
      <c r="G28" s="470" t="s">
        <v>16</v>
      </c>
      <c r="H28" s="1231">
        <f>'Прайс повний'!I186</f>
        <v>1061.79</v>
      </c>
      <c r="I28" s="434">
        <f>'Прайс повний'!J186</f>
        <v>1061.79</v>
      </c>
      <c r="J28" s="435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30" hidden="1" customHeight="1" x14ac:dyDescent="0.25">
      <c r="A29" s="1355"/>
      <c r="B29" s="1212" t="s">
        <v>271</v>
      </c>
      <c r="C29" s="1130" t="s">
        <v>251</v>
      </c>
      <c r="D29" s="427" t="s">
        <v>272</v>
      </c>
      <c r="E29" s="465" t="s">
        <v>273</v>
      </c>
      <c r="F29" s="1525" t="s">
        <v>258</v>
      </c>
      <c r="G29" s="467" t="s">
        <v>16</v>
      </c>
      <c r="H29" s="1230">
        <f>'Прайс повний'!I187</f>
        <v>695.7</v>
      </c>
      <c r="I29" s="430">
        <f>'Прайс повний'!J187</f>
        <v>695.7</v>
      </c>
      <c r="J29" s="425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30" hidden="1" customHeight="1" x14ac:dyDescent="0.25">
      <c r="A30" s="1355"/>
      <c r="B30" s="1212" t="s">
        <v>274</v>
      </c>
      <c r="C30" s="1130" t="s">
        <v>251</v>
      </c>
      <c r="D30" s="427" t="s">
        <v>275</v>
      </c>
      <c r="E30" s="465" t="s">
        <v>276</v>
      </c>
      <c r="F30" s="1526"/>
      <c r="G30" s="467" t="s">
        <v>16</v>
      </c>
      <c r="H30" s="1230">
        <f>'Прайс повний'!I188</f>
        <v>845.94</v>
      </c>
      <c r="I30" s="430">
        <f>'Прайс повний'!J188</f>
        <v>845.94</v>
      </c>
      <c r="J30" s="425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30" hidden="1" customHeight="1" x14ac:dyDescent="0.25">
      <c r="A31" s="1355"/>
      <c r="B31" s="1212" t="s">
        <v>277</v>
      </c>
      <c r="C31" s="1130" t="s">
        <v>251</v>
      </c>
      <c r="D31" s="427" t="s">
        <v>278</v>
      </c>
      <c r="E31" s="465" t="s">
        <v>279</v>
      </c>
      <c r="F31" s="1526"/>
      <c r="G31" s="467" t="s">
        <v>16</v>
      </c>
      <c r="H31" s="1230">
        <f>'Прайс повний'!I189</f>
        <v>899.11</v>
      </c>
      <c r="I31" s="430">
        <f>'Прайс повний'!J189</f>
        <v>899.11</v>
      </c>
      <c r="J31" s="425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30" hidden="1" customHeight="1" x14ac:dyDescent="0.25">
      <c r="A32" s="1356"/>
      <c r="B32" s="1362" t="s">
        <v>719</v>
      </c>
      <c r="C32" s="1221" t="s">
        <v>720</v>
      </c>
      <c r="D32" s="496" t="s">
        <v>721</v>
      </c>
      <c r="E32" s="497" t="s">
        <v>722</v>
      </c>
      <c r="F32" s="498" t="s">
        <v>723</v>
      </c>
      <c r="G32" s="1248" t="s">
        <v>16</v>
      </c>
      <c r="H32" s="1241">
        <f>'Прайс повний'!I190</f>
        <v>1518.54</v>
      </c>
      <c r="I32" s="500">
        <f>'Прайс повний'!J190</f>
        <v>1518.54</v>
      </c>
      <c r="J32" s="50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30" customHeight="1" x14ac:dyDescent="0.25">
      <c r="A33" s="1577"/>
      <c r="B33" s="1363" t="s">
        <v>896</v>
      </c>
      <c r="C33" s="1223" t="s">
        <v>899</v>
      </c>
      <c r="D33" s="503" t="s">
        <v>900</v>
      </c>
      <c r="E33" s="504" t="s">
        <v>903</v>
      </c>
      <c r="F33" s="1586" t="s">
        <v>906</v>
      </c>
      <c r="G33" s="1268" t="s">
        <v>16</v>
      </c>
      <c r="H33" s="1324">
        <f>'Прайс повний'!I191</f>
        <v>797</v>
      </c>
      <c r="I33" s="530">
        <f>'Прайс повний'!J191</f>
        <v>797</v>
      </c>
      <c r="J33" s="506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30" customHeight="1" x14ac:dyDescent="0.25">
      <c r="A34" s="1575"/>
      <c r="B34" s="1363" t="s">
        <v>897</v>
      </c>
      <c r="C34" s="1223" t="s">
        <v>899</v>
      </c>
      <c r="D34" s="503" t="s">
        <v>901</v>
      </c>
      <c r="E34" s="504" t="s">
        <v>904</v>
      </c>
      <c r="F34" s="1587"/>
      <c r="G34" s="1268" t="s">
        <v>16</v>
      </c>
      <c r="H34" s="1270">
        <f>'Прайс повний'!I192</f>
        <v>970.95</v>
      </c>
      <c r="I34" s="553">
        <f>'Прайс повний'!J192</f>
        <v>970.95</v>
      </c>
      <c r="J34" s="506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30" customHeight="1" x14ac:dyDescent="0.25">
      <c r="A35" s="1575"/>
      <c r="B35" s="1363" t="s">
        <v>898</v>
      </c>
      <c r="C35" s="1223" t="s">
        <v>899</v>
      </c>
      <c r="D35" s="503" t="s">
        <v>902</v>
      </c>
      <c r="E35" s="504" t="s">
        <v>905</v>
      </c>
      <c r="F35" s="1587"/>
      <c r="G35" s="1268" t="s">
        <v>16</v>
      </c>
      <c r="H35" s="1270">
        <f>'Прайс повний'!I193</f>
        <v>1054</v>
      </c>
      <c r="I35" s="553">
        <f>'Прайс повний'!J193</f>
        <v>1054</v>
      </c>
      <c r="J35" s="506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30" customHeight="1" x14ac:dyDescent="0.25">
      <c r="A36" s="1576"/>
      <c r="B36" s="1290" t="s">
        <v>719</v>
      </c>
      <c r="C36" s="1221" t="str">
        <f>'Прайс повний'!C194</f>
        <v>АL, OC</v>
      </c>
      <c r="D36" s="503" t="str">
        <f>'Прайс повний'!E194</f>
        <v>Коньковий блискавкоприймач 3м (профільний)</v>
      </c>
      <c r="E36" s="504" t="s">
        <v>722</v>
      </c>
      <c r="F36" s="498" t="str">
        <f>'Прайс повний'!F194</f>
        <v>Алюмінієва щогла d16мм 3м з усиленим кріпленням для коньку даху</v>
      </c>
      <c r="G36" s="1248" t="s">
        <v>16</v>
      </c>
      <c r="H36" s="1241">
        <f>'Прайс повний'!I194</f>
        <v>1722.03</v>
      </c>
      <c r="I36" s="500">
        <f>'Прайс повний'!J194</f>
        <v>1722.03</v>
      </c>
      <c r="J36" s="506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30" customHeight="1" x14ac:dyDescent="0.25">
      <c r="A37" s="1577"/>
      <c r="B37" s="1284" t="s">
        <v>280</v>
      </c>
      <c r="C37" s="1135" t="s">
        <v>211</v>
      </c>
      <c r="D37" s="460" t="s">
        <v>281</v>
      </c>
      <c r="E37" s="461" t="s">
        <v>282</v>
      </c>
      <c r="F37" s="1533" t="s">
        <v>283</v>
      </c>
      <c r="G37" s="417" t="s">
        <v>16</v>
      </c>
      <c r="H37" s="1325">
        <f>'Прайс повний'!I195</f>
        <v>1552.61</v>
      </c>
      <c r="I37" s="418">
        <f>'Прайс повний'!J195</f>
        <v>1552.61</v>
      </c>
      <c r="J37" s="463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30" customHeight="1" x14ac:dyDescent="0.25">
      <c r="A38" s="1575"/>
      <c r="B38" s="1212" t="s">
        <v>284</v>
      </c>
      <c r="C38" s="1130" t="s">
        <v>211</v>
      </c>
      <c r="D38" s="427" t="s">
        <v>285</v>
      </c>
      <c r="E38" s="465" t="s">
        <v>286</v>
      </c>
      <c r="F38" s="1526"/>
      <c r="G38" s="467" t="s">
        <v>16</v>
      </c>
      <c r="H38" s="1326">
        <f>'Прайс повний'!I196</f>
        <v>1648.7</v>
      </c>
      <c r="I38" s="430">
        <f>'Прайс повний'!J196</f>
        <v>1648.7</v>
      </c>
      <c r="J38" s="425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30" customHeight="1" x14ac:dyDescent="0.25">
      <c r="A39" s="1575"/>
      <c r="B39" s="1212" t="s">
        <v>287</v>
      </c>
      <c r="C39" s="1130" t="s">
        <v>211</v>
      </c>
      <c r="D39" s="427" t="s">
        <v>288</v>
      </c>
      <c r="E39" s="465" t="s">
        <v>289</v>
      </c>
      <c r="F39" s="1526"/>
      <c r="G39" s="467" t="s">
        <v>16</v>
      </c>
      <c r="H39" s="1230">
        <f>'Прайс повний'!I197</f>
        <v>2056.84</v>
      </c>
      <c r="I39" s="430">
        <f>'Прайс повний'!J197</f>
        <v>2056.84</v>
      </c>
      <c r="J39" s="425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30" customHeight="1" x14ac:dyDescent="0.25">
      <c r="A40" s="1576"/>
      <c r="B40" s="1205" t="s">
        <v>290</v>
      </c>
      <c r="C40" s="1143" t="s">
        <v>211</v>
      </c>
      <c r="D40" s="431" t="s">
        <v>291</v>
      </c>
      <c r="E40" s="472" t="s">
        <v>292</v>
      </c>
      <c r="F40" s="1543"/>
      <c r="G40" s="470" t="s">
        <v>16</v>
      </c>
      <c r="H40" s="1231">
        <f>'Прайс повний'!I198</f>
        <v>3476.86</v>
      </c>
      <c r="I40" s="434">
        <f>'Прайс повний'!J198</f>
        <v>3476.86</v>
      </c>
      <c r="J40" s="435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39.950000000000003" customHeight="1" x14ac:dyDescent="0.25">
      <c r="A41" s="1577"/>
      <c r="B41" s="1212" t="str">
        <f>'Прайс повний'!B199</f>
        <v>55/30</v>
      </c>
      <c r="C41" s="1130" t="str">
        <f>'Прайс повний'!C199</f>
        <v>OCH</v>
      </c>
      <c r="D41" s="427" t="str">
        <f>'Прайс повний'!E199</f>
        <v>Тримач щогли блискавкоприймача 32мм</v>
      </c>
      <c r="E41" s="428" t="str">
        <f>'Прайс повний'!A199</f>
        <v>55 001</v>
      </c>
      <c r="F41" s="427" t="str">
        <f>'Прайс повний'!F199</f>
        <v>Тримач щогли діаметром до 32 мм, товщина основи - 5 мм. 6 болтів для фіксації щогли. Сталь, гарачооцинкована</v>
      </c>
      <c r="G41" s="467" t="s">
        <v>16</v>
      </c>
      <c r="H41" s="1230">
        <f>'Прайс повний'!I199</f>
        <v>1210.08</v>
      </c>
      <c r="I41" s="430">
        <f>'Прайс повний'!J199</f>
        <v>1210.08</v>
      </c>
      <c r="J41" s="425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39.950000000000003" customHeight="1" x14ac:dyDescent="0.25">
      <c r="A42" s="1575"/>
      <c r="B42" s="1363" t="s">
        <v>724</v>
      </c>
      <c r="C42" s="1223" t="s">
        <v>351</v>
      </c>
      <c r="D42" s="503" t="s">
        <v>725</v>
      </c>
      <c r="E42" s="527" t="s">
        <v>726</v>
      </c>
      <c r="F42" s="505" t="s">
        <v>727</v>
      </c>
      <c r="G42" s="1268" t="s">
        <v>16</v>
      </c>
      <c r="H42" s="1270">
        <f>'Прайс повний'!I200</f>
        <v>1366.55</v>
      </c>
      <c r="I42" s="530">
        <f>'Прайс повний'!J200</f>
        <v>1366.55</v>
      </c>
      <c r="J42" s="506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39.950000000000003" customHeight="1" x14ac:dyDescent="0.25">
      <c r="A43" s="1575"/>
      <c r="B43" s="1212" t="s">
        <v>293</v>
      </c>
      <c r="C43" s="1130" t="s">
        <v>207</v>
      </c>
      <c r="D43" s="427" t="s">
        <v>294</v>
      </c>
      <c r="E43" s="428" t="s">
        <v>295</v>
      </c>
      <c r="F43" s="427" t="s">
        <v>296</v>
      </c>
      <c r="G43" s="467" t="s">
        <v>16</v>
      </c>
      <c r="H43" s="1230">
        <f>'Прайс повний'!I201</f>
        <v>1383.52</v>
      </c>
      <c r="I43" s="430">
        <f>'Прайс повний'!J201</f>
        <v>1383.52</v>
      </c>
      <c r="J43" s="425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39.950000000000003" customHeight="1" x14ac:dyDescent="0.25">
      <c r="A44" s="1576"/>
      <c r="B44" s="1362" t="s">
        <v>728</v>
      </c>
      <c r="C44" s="1221" t="s">
        <v>351</v>
      </c>
      <c r="D44" s="496" t="s">
        <v>729</v>
      </c>
      <c r="E44" s="531" t="s">
        <v>730</v>
      </c>
      <c r="F44" s="498" t="s">
        <v>731</v>
      </c>
      <c r="G44" s="1248" t="s">
        <v>16</v>
      </c>
      <c r="H44" s="1319">
        <f>'Прайс повний'!I202</f>
        <v>1069.28</v>
      </c>
      <c r="I44" s="500">
        <f>'Прайс повний'!J202</f>
        <v>1069.28</v>
      </c>
      <c r="J44" s="50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39.950000000000003" customHeight="1" x14ac:dyDescent="0.25">
      <c r="A45" s="1357"/>
      <c r="B45" s="1222" t="str">
        <f>'Прайс повний'!B203</f>
        <v>55/30/21</v>
      </c>
      <c r="C45" s="1705" t="str">
        <f>'Прайс повний'!C203</f>
        <v>ОСН</v>
      </c>
      <c r="D45" s="1706" t="str">
        <f>'Прайс повний'!E203</f>
        <v xml:space="preserve"> Тримач щогли блискавкоприймача 32мм до конструкцій</v>
      </c>
      <c r="E45" s="1707" t="s">
        <v>1685</v>
      </c>
      <c r="F45" s="1586" t="str">
        <f>'Прайс повний'!F203</f>
        <v>Призначений для кріплення щогли ø 32мм та 42мм до до таврових чи двотаврових балок, або інших конструктивних елементів будівлі, фіксується 4-ма шпильками М10×400 з гайками.</v>
      </c>
      <c r="G45" s="1709" t="s">
        <v>16</v>
      </c>
      <c r="H45" s="1325">
        <f>'Прайс повний'!I203</f>
        <v>1746</v>
      </c>
      <c r="I45" s="1710">
        <f>'Прайс повний'!J203</f>
        <v>1746</v>
      </c>
      <c r="J45" s="526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39.950000000000003" customHeight="1" x14ac:dyDescent="0.25">
      <c r="A46" s="1356"/>
      <c r="B46" s="1362" t="str">
        <f>'Прайс повний'!B204</f>
        <v>22/00/20</v>
      </c>
      <c r="C46" s="1221" t="str">
        <f>'Прайс повний'!C204</f>
        <v>ОСН</v>
      </c>
      <c r="D46" s="496" t="str">
        <f>'Прайс повний'!E204</f>
        <v xml:space="preserve"> Тримач щогли блискавкоприймача 42мм до конструкцій</v>
      </c>
      <c r="E46" s="531" t="s">
        <v>611</v>
      </c>
      <c r="F46" s="1708"/>
      <c r="G46" s="1248" t="s">
        <v>16</v>
      </c>
      <c r="H46" s="1319">
        <f>'Прайс повний'!I204</f>
        <v>2038</v>
      </c>
      <c r="I46" s="500">
        <f>'Прайс повний'!J204</f>
        <v>2038</v>
      </c>
      <c r="J46" s="50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60" customHeight="1" x14ac:dyDescent="0.25">
      <c r="A47" s="1355"/>
      <c r="B47" s="1363" t="s">
        <v>732</v>
      </c>
      <c r="C47" s="1223" t="s">
        <v>45</v>
      </c>
      <c r="D47" s="503" t="s">
        <v>733</v>
      </c>
      <c r="E47" s="527" t="s">
        <v>734</v>
      </c>
      <c r="F47" s="505" t="s">
        <v>735</v>
      </c>
      <c r="G47" s="1268" t="s">
        <v>16</v>
      </c>
      <c r="H47" s="1270">
        <f>'Прайс повний'!I205</f>
        <v>93.88</v>
      </c>
      <c r="I47" s="530">
        <f>'Прайс повний'!J205</f>
        <v>93.88</v>
      </c>
      <c r="J47" s="506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60" customHeight="1" x14ac:dyDescent="0.25">
      <c r="A48" s="1356"/>
      <c r="B48" s="1205" t="s">
        <v>297</v>
      </c>
      <c r="C48" s="1143" t="s">
        <v>36</v>
      </c>
      <c r="D48" s="431" t="s">
        <v>298</v>
      </c>
      <c r="E48" s="469" t="s">
        <v>299</v>
      </c>
      <c r="F48" s="431" t="s">
        <v>300</v>
      </c>
      <c r="G48" s="470" t="s">
        <v>16</v>
      </c>
      <c r="H48" s="1231">
        <f>'Прайс повний'!I206</f>
        <v>667.65</v>
      </c>
      <c r="I48" s="434">
        <f>'Прайс повний'!J206</f>
        <v>667.65</v>
      </c>
      <c r="J48" s="435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60" customHeight="1" x14ac:dyDescent="0.25">
      <c r="A49" s="1358"/>
      <c r="B49" s="1078" t="s">
        <v>301</v>
      </c>
      <c r="C49" s="1079" t="s">
        <v>207</v>
      </c>
      <c r="D49" s="444" t="s">
        <v>302</v>
      </c>
      <c r="E49" s="471" t="s">
        <v>303</v>
      </c>
      <c r="F49" s="444" t="s">
        <v>304</v>
      </c>
      <c r="G49" s="457" t="s">
        <v>16</v>
      </c>
      <c r="H49" s="1228">
        <f>'Прайс повний'!I207</f>
        <v>3993.52</v>
      </c>
      <c r="I49" s="447">
        <f>'Прайс повний'!J207</f>
        <v>3993.52</v>
      </c>
      <c r="J49" s="419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60" customHeight="1" x14ac:dyDescent="0.25">
      <c r="A50" s="1577"/>
      <c r="B50" s="1212" t="s">
        <v>305</v>
      </c>
      <c r="C50" s="1130" t="s">
        <v>207</v>
      </c>
      <c r="D50" s="427" t="s">
        <v>306</v>
      </c>
      <c r="E50" s="465" t="s">
        <v>307</v>
      </c>
      <c r="F50" s="427" t="s">
        <v>308</v>
      </c>
      <c r="G50" s="467" t="s">
        <v>16</v>
      </c>
      <c r="H50" s="1230">
        <f>'Прайс повний'!I208</f>
        <v>7394.09</v>
      </c>
      <c r="I50" s="430">
        <f>'Прайс повний'!J208</f>
        <v>7394.09</v>
      </c>
      <c r="J50" s="425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60" customHeight="1" x14ac:dyDescent="0.25">
      <c r="A51" s="1576"/>
      <c r="B51" s="1363" t="s">
        <v>309</v>
      </c>
      <c r="C51" s="1223" t="s">
        <v>207</v>
      </c>
      <c r="D51" s="503" t="s">
        <v>1110</v>
      </c>
      <c r="E51" s="504" t="s">
        <v>737</v>
      </c>
      <c r="F51" s="505" t="s">
        <v>738</v>
      </c>
      <c r="G51" s="1268" t="s">
        <v>16</v>
      </c>
      <c r="H51" s="1270">
        <f>'Прайс повний'!I209</f>
        <v>13010.48</v>
      </c>
      <c r="I51" s="530">
        <f>'Прайс повний'!J209</f>
        <v>13010.48</v>
      </c>
      <c r="J51" s="425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60" customHeight="1" x14ac:dyDescent="0.25">
      <c r="A52" s="1357"/>
      <c r="B52" s="1284" t="str">
        <f>'Прайс повний'!B210</f>
        <v>56/40/8</v>
      </c>
      <c r="C52" s="1135" t="str">
        <f>'Прайс повний'!C210</f>
        <v>Ni</v>
      </c>
      <c r="D52" s="460" t="str">
        <f>'Прайс повний'!E210</f>
        <v>Затискач щогли блискавкоприймача та дроту універсальний</v>
      </c>
      <c r="E52" s="508" t="str">
        <f>'Прайс повний'!A210</f>
        <v>56 040</v>
      </c>
      <c r="F52" s="460" t="str">
        <f>'Прайс повний'!F210</f>
        <v>Оцинковане кріплення струмовідводу d8-10 до щогли блискавкоприймача  d32-40 мм</v>
      </c>
      <c r="G52" s="417" t="s">
        <v>16</v>
      </c>
      <c r="H52" s="1229">
        <f>'Прайс повний'!I210</f>
        <v>151.68</v>
      </c>
      <c r="I52" s="418">
        <f>'Прайс повний'!J210</f>
        <v>151.68</v>
      </c>
      <c r="J52" s="463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60" customHeight="1" x14ac:dyDescent="0.25">
      <c r="A53" s="1358"/>
      <c r="B53" s="1078" t="str">
        <f>'Прайс повний'!B211</f>
        <v>59/1</v>
      </c>
      <c r="C53" s="1079" t="str">
        <f>'Прайс повний'!C211</f>
        <v>OCH</v>
      </c>
      <c r="D53" s="444" t="str">
        <f>'Прайс повний'!E211</f>
        <v>Тримач ізоляційної штанги</v>
      </c>
      <c r="E53" s="459" t="str">
        <f>'Прайс повний'!A211</f>
        <v>59 001</v>
      </c>
      <c r="F53" s="444" t="str">
        <f>'Прайс повний'!F211</f>
        <v xml:space="preserve">Використовується для кріплення ізоляційних штанг до стіни, сталь гарячооцинкована.  </v>
      </c>
      <c r="G53" s="457" t="s">
        <v>16</v>
      </c>
      <c r="H53" s="1228">
        <f>'Прайс повний'!I211</f>
        <v>179.35</v>
      </c>
      <c r="I53" s="447">
        <f>'Прайс повний'!J211</f>
        <v>179.35</v>
      </c>
      <c r="J53" s="419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39.950000000000003" customHeight="1" x14ac:dyDescent="0.25">
      <c r="A54" s="1577"/>
      <c r="B54" s="1213" t="str">
        <f>'Прайс повний'!B212</f>
        <v>59/8/50</v>
      </c>
      <c r="C54" s="1130"/>
      <c r="D54" s="466" t="str">
        <f>'Прайс повний'!E212</f>
        <v>Ізоляційна штанга 500</v>
      </c>
      <c r="E54" s="508" t="str">
        <f>'Прайс повний'!A212</f>
        <v>59 850</v>
      </c>
      <c r="F54" s="1505" t="s">
        <v>1414</v>
      </c>
      <c r="G54" s="467" t="s">
        <v>16</v>
      </c>
      <c r="H54" s="1230">
        <f>'Прайс повний'!I212</f>
        <v>678.26</v>
      </c>
      <c r="I54" s="430">
        <f>'Прайс повний'!J212</f>
        <v>678.26</v>
      </c>
      <c r="J54" s="425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39.950000000000003" customHeight="1" x14ac:dyDescent="0.25">
      <c r="A55" s="1575"/>
      <c r="B55" s="1213" t="str">
        <f>'Прайс повний'!B213</f>
        <v>59/8/75</v>
      </c>
      <c r="C55" s="1130"/>
      <c r="D55" s="466" t="str">
        <f>'Прайс повний'!E213</f>
        <v>Ізоляційна штанга 750</v>
      </c>
      <c r="E55" s="509" t="str">
        <f>'Прайс повний'!A213</f>
        <v>59 875</v>
      </c>
      <c r="F55" s="1526"/>
      <c r="G55" s="467" t="s">
        <v>16</v>
      </c>
      <c r="H55" s="1230">
        <f>'Прайс повний'!I213</f>
        <v>769.92</v>
      </c>
      <c r="I55" s="430">
        <f>'Прайс повний'!J213</f>
        <v>769.92</v>
      </c>
      <c r="J55" s="425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39.950000000000003" customHeight="1" x14ac:dyDescent="0.25">
      <c r="A56" s="1575"/>
      <c r="B56" s="1364" t="str">
        <f>'Прайс повний'!B214</f>
        <v>59/8/100</v>
      </c>
      <c r="C56" s="1143"/>
      <c r="D56" s="522" t="str">
        <f>'Прайс повний'!E214</f>
        <v>Ізоляційна штанга 1000</v>
      </c>
      <c r="E56" s="432" t="str">
        <f>'Прайс повний'!A214</f>
        <v>59 810</v>
      </c>
      <c r="F56" s="1537"/>
      <c r="G56" s="556" t="s">
        <v>16</v>
      </c>
      <c r="H56" s="1327">
        <f>'Прайс повний'!I214</f>
        <v>913.94</v>
      </c>
      <c r="I56" s="513">
        <f>'Прайс повний'!J214</f>
        <v>913.94</v>
      </c>
      <c r="J56" s="425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39.950000000000003" customHeight="1" x14ac:dyDescent="0.25">
      <c r="A57" s="1575"/>
      <c r="B57" s="1212" t="str">
        <f>'Прайс повний'!B215</f>
        <v>59/16/75</v>
      </c>
      <c r="C57" s="1135"/>
      <c r="D57" s="427" t="str">
        <f>'Прайс повний'!E215</f>
        <v>Ізоляційна штанга вертикальна 750</v>
      </c>
      <c r="E57" s="509" t="str">
        <f>'Прайс повний'!A215</f>
        <v>59 167</v>
      </c>
      <c r="F57" s="427" t="s">
        <v>1415</v>
      </c>
      <c r="G57" s="467" t="s">
        <v>16</v>
      </c>
      <c r="H57" s="1230">
        <f>'Прайс повний'!I215</f>
        <v>1045.4100000000001</v>
      </c>
      <c r="I57" s="430">
        <f>'Прайс повний'!J215</f>
        <v>1045.4100000000001</v>
      </c>
      <c r="J57" s="463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39.950000000000003" customHeight="1" x14ac:dyDescent="0.25">
      <c r="A58" s="1576"/>
      <c r="B58" s="1205" t="str">
        <f>'Прайс повний'!B216</f>
        <v>59/16/100</v>
      </c>
      <c r="C58" s="1143"/>
      <c r="D58" s="431" t="str">
        <f>'Прайс повний'!E216</f>
        <v>Ізоляційна штанга вертикальна 1000</v>
      </c>
      <c r="E58" s="432" t="str">
        <f>'Прайс повний'!A216</f>
        <v>59 160</v>
      </c>
      <c r="F58" s="431" t="s">
        <v>1416</v>
      </c>
      <c r="G58" s="470" t="s">
        <v>16</v>
      </c>
      <c r="H58" s="1231">
        <f>'Прайс повний'!I216</f>
        <v>1218.5</v>
      </c>
      <c r="I58" s="434">
        <f>'Прайс повний'!J216</f>
        <v>1218.5</v>
      </c>
      <c r="J58" s="435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30" customHeight="1" x14ac:dyDescent="0.25">
      <c r="A59" s="1577"/>
      <c r="B59" s="1284" t="str">
        <f>'Прайс повний'!B217</f>
        <v>54/30/40</v>
      </c>
      <c r="C59" s="1135" t="str">
        <f>'Прайс повний'!C217</f>
        <v>AL</v>
      </c>
      <c r="D59" s="427" t="str">
        <f>'Прайс повний'!E217</f>
        <v>Щогла алюмінієва d30 4м</v>
      </c>
      <c r="E59" s="509" t="str">
        <f>'Прайс повний'!A217</f>
        <v>54 040</v>
      </c>
      <c r="F59" s="1533" t="str">
        <f>'Прайс повний'!F217</f>
        <v>Щогла блискавкоприймача алюмінієва, діаметром 30 мм при основі.</v>
      </c>
      <c r="G59" s="467" t="s">
        <v>16</v>
      </c>
      <c r="H59" s="1229">
        <f>'Прайс повний'!I217</f>
        <v>2834.43</v>
      </c>
      <c r="I59" s="430">
        <f>'Прайс повний'!J217</f>
        <v>2834.43</v>
      </c>
      <c r="J59" s="425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30" customHeight="1" x14ac:dyDescent="0.25">
      <c r="A60" s="1575"/>
      <c r="B60" s="1212" t="str">
        <f>'Прайс повний'!B218</f>
        <v>54/30/50</v>
      </c>
      <c r="C60" s="1130" t="str">
        <f>'Прайс повний'!C218</f>
        <v>AL</v>
      </c>
      <c r="D60" s="427" t="str">
        <f>'Прайс повний'!E218</f>
        <v>Щогла алюмінієва d30 5м</v>
      </c>
      <c r="E60" s="509" t="str">
        <f>'Прайс повний'!A218</f>
        <v>50 051</v>
      </c>
      <c r="F60" s="1525"/>
      <c r="G60" s="467" t="s">
        <v>16</v>
      </c>
      <c r="H60" s="1230">
        <f>'Прайс повний'!I218</f>
        <v>3215.41</v>
      </c>
      <c r="I60" s="516">
        <f>'Прайс повний'!J218</f>
        <v>3215.41</v>
      </c>
      <c r="J60" s="425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30" customHeight="1" x14ac:dyDescent="0.25">
      <c r="A61" s="1575"/>
      <c r="B61" s="1212" t="str">
        <f>'Прайс повний'!B219</f>
        <v>54/40/60</v>
      </c>
      <c r="C61" s="1130" t="str">
        <f>'Прайс повний'!C219</f>
        <v>AL</v>
      </c>
      <c r="D61" s="427" t="str">
        <f>'Прайс повний'!E219</f>
        <v>Щогла алюмінієва d40 6м</v>
      </c>
      <c r="E61" s="509" t="str">
        <f>'Прайс повний'!A219</f>
        <v>54 060</v>
      </c>
      <c r="F61" s="1525" t="str">
        <f>'Прайс повний'!F219</f>
        <v>Щогла блискавкоприймача алюмінієва, діаметром 40 мм при основі.</v>
      </c>
      <c r="G61" s="467" t="s">
        <v>16</v>
      </c>
      <c r="H61" s="1230">
        <f>'Прайс повний'!I219</f>
        <v>5140.17</v>
      </c>
      <c r="I61" s="516">
        <f>'Прайс повний'!J219</f>
        <v>5140.17</v>
      </c>
      <c r="J61" s="425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30" customHeight="1" x14ac:dyDescent="0.25">
      <c r="A62" s="1575"/>
      <c r="B62" s="1212" t="str">
        <f>'Прайс повний'!B220</f>
        <v>54/40/70</v>
      </c>
      <c r="C62" s="1130" t="str">
        <f>'Прайс повний'!C220</f>
        <v>AL</v>
      </c>
      <c r="D62" s="427" t="str">
        <f>'Прайс повний'!E220</f>
        <v>Щогла алюмінієва d40 7м</v>
      </c>
      <c r="E62" s="509" t="str">
        <f>'Прайс повний'!A220</f>
        <v>54 070</v>
      </c>
      <c r="F62" s="1525"/>
      <c r="G62" s="467" t="s">
        <v>16</v>
      </c>
      <c r="H62" s="1230">
        <f>'Прайс повний'!I220</f>
        <v>6968.25</v>
      </c>
      <c r="I62" s="430">
        <f>'Прайс повний'!J220</f>
        <v>6968.25</v>
      </c>
      <c r="J62" s="425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30" customHeight="1" x14ac:dyDescent="0.25">
      <c r="A63" s="1575"/>
      <c r="B63" s="1205" t="str">
        <f>'Прайс повний'!B221</f>
        <v>54/40/80</v>
      </c>
      <c r="C63" s="1143" t="str">
        <f>'Прайс повний'!C221</f>
        <v>AL</v>
      </c>
      <c r="D63" s="431" t="str">
        <f>'Прайс повний'!E221</f>
        <v>Щогла алюмінієва d40 8м</v>
      </c>
      <c r="E63" s="432" t="str">
        <f>'Прайс повний'!A221</f>
        <v>54 080</v>
      </c>
      <c r="F63" s="1544"/>
      <c r="G63" s="470" t="s">
        <v>16</v>
      </c>
      <c r="H63" s="1231">
        <f>'Прайс повний'!I221</f>
        <v>7698.09</v>
      </c>
      <c r="I63" s="517">
        <f>'Прайс повний'!J221</f>
        <v>7698.09</v>
      </c>
      <c r="J63" s="435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60" customHeight="1" x14ac:dyDescent="0.25">
      <c r="A64" s="1575"/>
      <c r="B64" s="1212" t="str">
        <f>'Прайс повний'!B222</f>
        <v>52/30/40</v>
      </c>
      <c r="C64" s="1130" t="str">
        <f>'Прайс повний'!C222</f>
        <v>Ni</v>
      </c>
      <c r="D64" s="427" t="str">
        <f>'Прайс повний'!E222</f>
        <v>Блискавкоприймач з нержавіючої сталі d32 4м.</v>
      </c>
      <c r="E64" s="428" t="str">
        <f>'Прайс повний'!A222</f>
        <v>52 041</v>
      </c>
      <c r="F64" s="427" t="str">
        <f>'Прайс повний'!F222</f>
        <v>Щогла блискавкоприймача з нержавіючої сталі діаметром 32мм при основі, та метровий алюмінієвий блискавкоприймач</v>
      </c>
      <c r="G64" s="467" t="str">
        <f>'Прайс повний'!G222</f>
        <v>шт.</v>
      </c>
      <c r="H64" s="1230">
        <f>'Прайс повний'!I222</f>
        <v>2211.38</v>
      </c>
      <c r="I64" s="430">
        <f>'Прайс повний'!J222</f>
        <v>2211.38</v>
      </c>
      <c r="J64" s="425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60" customHeight="1" x14ac:dyDescent="0.25">
      <c r="A65" s="1575"/>
      <c r="B65" s="1212" t="str">
        <f>'Прайс повний'!B223</f>
        <v>52/30/50</v>
      </c>
      <c r="C65" s="1130" t="str">
        <f>'Прайс повний'!C223</f>
        <v>Ni</v>
      </c>
      <c r="D65" s="427" t="str">
        <f>'Прайс повний'!E223</f>
        <v>Блискавкоприймач з нержавіючої сталі d32 5м.</v>
      </c>
      <c r="E65" s="428" t="str">
        <f>'Прайс повний'!A223</f>
        <v>52 051</v>
      </c>
      <c r="F65" s="427" t="str">
        <f>'Прайс повний'!F223</f>
        <v>Щогла блискавкоприймача з нержавіючої сталі діаметром 32мм при основі, та 2-х метровий алюмінієвий блискавкоприймач</v>
      </c>
      <c r="G65" s="467" t="str">
        <f>'Прайс повний'!G223</f>
        <v>шт.</v>
      </c>
      <c r="H65" s="1230">
        <f>'Прайс повний'!I223</f>
        <v>2421.23</v>
      </c>
      <c r="I65" s="430">
        <f>'Прайс повний'!J223</f>
        <v>2421.23</v>
      </c>
      <c r="J65" s="425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60" customHeight="1" x14ac:dyDescent="0.25">
      <c r="A66" s="1575"/>
      <c r="B66" s="1212" t="str">
        <f>'Прайс повний'!B224</f>
        <v>52/30/60</v>
      </c>
      <c r="C66" s="1130" t="str">
        <f>'Прайс повний'!C224</f>
        <v>Ni</v>
      </c>
      <c r="D66" s="427" t="str">
        <f>'Прайс повний'!E224</f>
        <v>Блискавкоприймач з нержавіючої сталі d32 6м.</v>
      </c>
      <c r="E66" s="428" t="str">
        <f>'Прайс повний'!A224</f>
        <v>52 061</v>
      </c>
      <c r="F66" s="427" t="str">
        <f>'Прайс повний'!F224</f>
        <v>Щогла блискавкоприймача з нержавіючої сталі діаметром 32мм при основі, та 3-х метровий алюмінієвий блискавкоприймач</v>
      </c>
      <c r="G66" s="467" t="str">
        <f>'Прайс повний'!G224</f>
        <v>шт.</v>
      </c>
      <c r="H66" s="1230">
        <f>'Прайс повний'!I224</f>
        <v>2753.87</v>
      </c>
      <c r="I66" s="430">
        <f>'Прайс повний'!J224</f>
        <v>2753.87</v>
      </c>
      <c r="J66" s="425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60" customHeight="1" x14ac:dyDescent="0.25">
      <c r="A67" s="1575"/>
      <c r="B67" s="1212" t="str">
        <f>'Прайс повний'!B225</f>
        <v>52/40/40</v>
      </c>
      <c r="C67" s="1130" t="str">
        <f>'Прайс повний'!C225</f>
        <v>Ni</v>
      </c>
      <c r="D67" s="427" t="str">
        <f>'Прайс повний'!E225</f>
        <v>Блискавкоприймач з нержавіючої сталі d40 4м.</v>
      </c>
      <c r="E67" s="428" t="str">
        <f>'Прайс повний'!A225</f>
        <v>52 040</v>
      </c>
      <c r="F67" s="427" t="str">
        <f>'Прайс повний'!F225</f>
        <v>Щогла блискавкоприймача з нержавіючої сталі діаметром 40мм при основі, та закінчення з алюмінієвого блискавкоприймача</v>
      </c>
      <c r="G67" s="467" t="str">
        <f>'Прайс повний'!G225</f>
        <v>шт.</v>
      </c>
      <c r="H67" s="1230">
        <f>'Прайс повний'!I225</f>
        <v>3133.31</v>
      </c>
      <c r="I67" s="430">
        <f>'Прайс повний'!J225</f>
        <v>3133.31</v>
      </c>
      <c r="J67" s="425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60" customHeight="1" x14ac:dyDescent="0.25">
      <c r="A68" s="1575"/>
      <c r="B68" s="1212" t="str">
        <f>'Прайс повний'!B226</f>
        <v>52/40/50</v>
      </c>
      <c r="C68" s="1130" t="str">
        <f>'Прайс повний'!C226</f>
        <v>Ni</v>
      </c>
      <c r="D68" s="427" t="str">
        <f>'Прайс повний'!E226</f>
        <v>Блискавкоприймач з нержавіючої сталі d40 5м.</v>
      </c>
      <c r="E68" s="428" t="str">
        <f>'Прайс повний'!A226</f>
        <v>52 050</v>
      </c>
      <c r="F68" s="427" t="str">
        <f>'Прайс повний'!F226</f>
        <v>Щогла блискавкоприймача з нержавіючої сталі діаметром 40мм при основі, та закінчення з алюмінієвого блискавкоприймача</v>
      </c>
      <c r="G68" s="467" t="str">
        <f>'Прайс повний'!G226</f>
        <v>шт.</v>
      </c>
      <c r="H68" s="1230">
        <f>'Прайс повний'!I226</f>
        <v>3835.64</v>
      </c>
      <c r="I68" s="430">
        <f>'Прайс повний'!J226</f>
        <v>3835.64</v>
      </c>
      <c r="J68" s="425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60" customHeight="1" x14ac:dyDescent="0.25">
      <c r="A69" s="1575"/>
      <c r="B69" s="1212" t="str">
        <f>'Прайс повний'!B227</f>
        <v>52/40/60</v>
      </c>
      <c r="C69" s="1130" t="str">
        <f>'Прайс повний'!C227</f>
        <v>Ni</v>
      </c>
      <c r="D69" s="427" t="str">
        <f>'Прайс повний'!E227</f>
        <v>Блискавкоприймач з нержавіючої сталі d40 6м.</v>
      </c>
      <c r="E69" s="428" t="str">
        <f>'Прайс повний'!A227</f>
        <v>52 060</v>
      </c>
      <c r="F69" s="427" t="str">
        <f>'Прайс повний'!F227</f>
        <v>Щогла блискавкоприймача з нержавіючої сталі діаметром 40мм при основі, та закінчення з алюмінієвого блискавкоприймача</v>
      </c>
      <c r="G69" s="467" t="str">
        <f>'Прайс повний'!G227</f>
        <v>шт.</v>
      </c>
      <c r="H69" s="1230">
        <f>'Прайс повний'!I227</f>
        <v>4315.8599999999997</v>
      </c>
      <c r="I69" s="430">
        <f>'Прайс повний'!J227</f>
        <v>4315.8599999999997</v>
      </c>
      <c r="J69" s="425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60" customHeight="1" x14ac:dyDescent="0.25">
      <c r="A70" s="1575"/>
      <c r="B70" s="1212" t="str">
        <f>'Прайс повний'!B228</f>
        <v>52/40/70</v>
      </c>
      <c r="C70" s="1130" t="str">
        <f>'Прайс повний'!C228</f>
        <v>Ni</v>
      </c>
      <c r="D70" s="427" t="str">
        <f>'Прайс повний'!E228</f>
        <v>Блискавкоприймач з нержавіючої сталі d40 7м.</v>
      </c>
      <c r="E70" s="428" t="str">
        <f>'Прайс повний'!A228</f>
        <v>52 070</v>
      </c>
      <c r="F70" s="427" t="str">
        <f>'Прайс повний'!F228</f>
        <v>Щогла блискавкоприймача з нержавіючої сталі діаметром 40мм при основі, та закінчення з алюмінієвого блискавкоприймача</v>
      </c>
      <c r="G70" s="467" t="str">
        <f>'Прайс повний'!G228</f>
        <v>шт.</v>
      </c>
      <c r="H70" s="1230">
        <f>'Прайс повний'!I228</f>
        <v>5633.33</v>
      </c>
      <c r="I70" s="430">
        <f>'Прайс повний'!J228</f>
        <v>5633.33</v>
      </c>
      <c r="J70" s="425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60" customHeight="1" x14ac:dyDescent="0.25">
      <c r="A71" s="1575"/>
      <c r="B71" s="1212" t="str">
        <f>'Прайс повний'!B229</f>
        <v>52/40/80</v>
      </c>
      <c r="C71" s="1130" t="str">
        <f>'Прайс повний'!C229</f>
        <v>Ni</v>
      </c>
      <c r="D71" s="427" t="str">
        <f>'Прайс повний'!E229</f>
        <v>Блискавкоприймач з нержавіючої сталі d40 8м.</v>
      </c>
      <c r="E71" s="428" t="str">
        <f>'Прайс повний'!A229</f>
        <v>52 080</v>
      </c>
      <c r="F71" s="427" t="str">
        <f>'Прайс повний'!F229</f>
        <v>Щогла блискавкоприймача з нержавіючої сталі діаметром 40мм при основі, та закінчення з алюмінієвого блискавкоприймача</v>
      </c>
      <c r="G71" s="467" t="str">
        <f>'Прайс повний'!G229</f>
        <v>шт.</v>
      </c>
      <c r="H71" s="1230">
        <f>'Прайс повний'!I229</f>
        <v>6570.84</v>
      </c>
      <c r="I71" s="430">
        <f>'Прайс повний'!J229</f>
        <v>6570.84</v>
      </c>
      <c r="J71" s="425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60" customHeight="1" x14ac:dyDescent="0.25">
      <c r="A72" s="1575"/>
      <c r="B72" s="1212" t="str">
        <f>'Прайс повний'!B230</f>
        <v>52/40/90</v>
      </c>
      <c r="C72" s="1130" t="str">
        <f>'Прайс повний'!C230</f>
        <v>Ni</v>
      </c>
      <c r="D72" s="427" t="str">
        <f>'Прайс повний'!E230</f>
        <v>Блискавкоприймач з нержавіючої сталі d40 9м</v>
      </c>
      <c r="E72" s="428" t="str">
        <f>'Прайс повний'!A230</f>
        <v>52 090</v>
      </c>
      <c r="F72" s="427" t="str">
        <f>'Прайс повний'!F230</f>
        <v>Щогла блискавкоприймача з нержавіючої сталі діаметром 40мм при основі, та закінчення з алюмінієвого блискавкоприймача</v>
      </c>
      <c r="G72" s="467" t="str">
        <f>'Прайс повний'!G230</f>
        <v>шт.</v>
      </c>
      <c r="H72" s="1230">
        <f>'Прайс повний'!I230</f>
        <v>9426.0499999999993</v>
      </c>
      <c r="I72" s="516">
        <f>'Прайс повний'!J230</f>
        <v>9426.0499999999993</v>
      </c>
      <c r="J72" s="147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60" customHeight="1" thickBot="1" x14ac:dyDescent="0.3">
      <c r="A73" s="1575"/>
      <c r="B73" s="1212" t="str">
        <f>'Прайс повний'!B231</f>
        <v>52/40/100</v>
      </c>
      <c r="C73" s="1130" t="str">
        <f>'Прайс повний'!C231</f>
        <v>Ni</v>
      </c>
      <c r="D73" s="427" t="str">
        <f>'Прайс повний'!E231</f>
        <v>Блискавкоприймач з нержавіючої сталі d40 10м</v>
      </c>
      <c r="E73" s="428" t="str">
        <f>'Прайс повний'!A231</f>
        <v>52 100</v>
      </c>
      <c r="F73" s="427" t="str">
        <f>'Прайс повний'!F231</f>
        <v>Щогла блискавкоприймача з нержавіючої сталі діаметром 40мм при основі, та закінчення з алюмінієвого блискавкоприймача</v>
      </c>
      <c r="G73" s="467" t="str">
        <f>'Прайс повний'!G231</f>
        <v>шт.</v>
      </c>
      <c r="H73" s="1230">
        <f>'Прайс повний'!I231</f>
        <v>10128.16</v>
      </c>
      <c r="I73" s="516">
        <f>'Прайс повний'!J231</f>
        <v>10128.16</v>
      </c>
      <c r="J73" s="1472"/>
      <c r="K73" s="1"/>
      <c r="L73" s="1"/>
      <c r="M73" s="1"/>
      <c r="N73" s="1"/>
      <c r="O73" s="1"/>
      <c r="P73" s="1506"/>
      <c r="Q73" s="1521"/>
      <c r="R73" s="1521"/>
      <c r="S73" s="152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18" customHeight="1" thickBot="1" x14ac:dyDescent="0.3">
      <c r="A74" s="1518" t="s">
        <v>979</v>
      </c>
      <c r="B74" s="1519"/>
      <c r="C74" s="1519"/>
      <c r="D74" s="1519"/>
      <c r="E74" s="1519"/>
      <c r="F74" s="1519"/>
      <c r="G74" s="1519"/>
      <c r="H74" s="1519"/>
      <c r="I74" s="1519"/>
      <c r="J74" s="1520"/>
      <c r="K74" s="1"/>
      <c r="L74" s="1"/>
      <c r="M74" s="1"/>
      <c r="N74" s="1"/>
      <c r="O74" s="1"/>
      <c r="P74" s="1521"/>
      <c r="Q74" s="1521"/>
      <c r="R74" s="1521"/>
      <c r="S74" s="152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30" customHeight="1" x14ac:dyDescent="0.25">
      <c r="A75" s="1369"/>
      <c r="B75" s="1212" t="str">
        <f>'Прайс повний'!B233</f>
        <v>60/08</v>
      </c>
      <c r="C75" s="1130" t="str">
        <f>'Прайс повний'!C233</f>
        <v>OCH</v>
      </c>
      <c r="D75" s="427" t="str">
        <f>'Прайс повний'!E233</f>
        <v>Блискавкоприймач окремостоячий 8 м</v>
      </c>
      <c r="E75" s="566" t="str">
        <f>'Прайс повний'!A233</f>
        <v>56 080</v>
      </c>
      <c r="F75" s="1525" t="s">
        <v>1023</v>
      </c>
      <c r="G75" s="467" t="str">
        <f>'Прайс повний'!G233</f>
        <v>шт.</v>
      </c>
      <c r="H75" s="1321">
        <f>'Прайс повний'!I233</f>
        <v>13640.12</v>
      </c>
      <c r="I75" s="516">
        <f>'Прайс повний'!J233</f>
        <v>13640.12</v>
      </c>
      <c r="J75" s="564"/>
      <c r="K75" s="1"/>
      <c r="L75" s="1"/>
      <c r="M75" s="1"/>
      <c r="N75" s="1"/>
      <c r="O75" s="1"/>
      <c r="P75" s="1522"/>
      <c r="Q75" s="1523"/>
      <c r="R75" s="1523"/>
      <c r="S75" s="1523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30" customHeight="1" x14ac:dyDescent="0.25">
      <c r="A76" s="1369"/>
      <c r="B76" s="1212" t="str">
        <f>'Прайс повний'!B234</f>
        <v>60/09</v>
      </c>
      <c r="C76" s="1130" t="str">
        <f>'Прайс повний'!C234</f>
        <v>OCH</v>
      </c>
      <c r="D76" s="427" t="str">
        <f>'Прайс повний'!E234</f>
        <v>Блискавкоприймач окремостоячий 9 м</v>
      </c>
      <c r="E76" s="566" t="str">
        <f>'Прайс повний'!A234</f>
        <v>56 090</v>
      </c>
      <c r="F76" s="1525"/>
      <c r="G76" s="467" t="str">
        <f>'Прайс повний'!G234</f>
        <v>шт.</v>
      </c>
      <c r="H76" s="1321">
        <f>'Прайс повний'!I234</f>
        <v>18668.669999999998</v>
      </c>
      <c r="I76" s="516">
        <f>'Прайс повний'!J234</f>
        <v>18668.669999999998</v>
      </c>
      <c r="J76" s="564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30" customHeight="1" x14ac:dyDescent="0.25">
      <c r="A77" s="1355"/>
      <c r="B77" s="1212" t="str">
        <f>'Прайс повний'!B235</f>
        <v>60/10</v>
      </c>
      <c r="C77" s="1130" t="str">
        <f>'Прайс повний'!C235</f>
        <v>OCH</v>
      </c>
      <c r="D77" s="427" t="str">
        <f>'Прайс повний'!E235</f>
        <v>Блискавкоприймач окремостоячий 10 м</v>
      </c>
      <c r="E77" s="428" t="s">
        <v>981</v>
      </c>
      <c r="F77" s="1525"/>
      <c r="G77" s="467" t="str">
        <f>'Прайс повний'!G235</f>
        <v>шт.</v>
      </c>
      <c r="H77" s="1321">
        <f>'Прайс повний'!I235</f>
        <v>21057.33</v>
      </c>
      <c r="I77" s="430">
        <f>'Прайс повний'!J235</f>
        <v>21057.33</v>
      </c>
      <c r="J77" s="425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30" customHeight="1" x14ac:dyDescent="0.25">
      <c r="A78" s="1575"/>
      <c r="B78" s="1212" t="str">
        <f>'Прайс повний'!B236</f>
        <v>60/11</v>
      </c>
      <c r="C78" s="1130" t="str">
        <f>'Прайс повний'!C236</f>
        <v>OCH</v>
      </c>
      <c r="D78" s="427" t="str">
        <f>'Прайс повний'!E236</f>
        <v>Блискавкоприймач окремостоячий 11 м</v>
      </c>
      <c r="E78" s="428" t="s">
        <v>982</v>
      </c>
      <c r="F78" s="1525"/>
      <c r="G78" s="467" t="str">
        <f>'Прайс повний'!G236</f>
        <v>шт.</v>
      </c>
      <c r="H78" s="1321">
        <f>'Прайс повний'!I236</f>
        <v>35919.449999999997</v>
      </c>
      <c r="I78" s="430">
        <f>'Прайс повний'!J236</f>
        <v>35919.449999999997</v>
      </c>
      <c r="J78" s="425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30" customHeight="1" x14ac:dyDescent="0.25">
      <c r="A79" s="1575"/>
      <c r="B79" s="1212" t="str">
        <f>'Прайс повний'!B237</f>
        <v>60/12</v>
      </c>
      <c r="C79" s="1130" t="str">
        <f>'Прайс повний'!C237</f>
        <v>OCH</v>
      </c>
      <c r="D79" s="427" t="str">
        <f>'Прайс повний'!E237</f>
        <v>Блискавкоприймач окремостоячий 12 м</v>
      </c>
      <c r="E79" s="428" t="s">
        <v>983</v>
      </c>
      <c r="F79" s="1525"/>
      <c r="G79" s="467" t="str">
        <f>'Прайс повний'!G237</f>
        <v>шт.</v>
      </c>
      <c r="H79" s="1321">
        <f>'Прайс повний'!I237</f>
        <v>38384.769999999997</v>
      </c>
      <c r="I79" s="430">
        <f>'Прайс повний'!J237</f>
        <v>38384.769999999997</v>
      </c>
      <c r="J79" s="425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30" customHeight="1" x14ac:dyDescent="0.25">
      <c r="A80" s="1575"/>
      <c r="B80" s="1212" t="str">
        <f>'Прайс повний'!B238</f>
        <v>60/13</v>
      </c>
      <c r="C80" s="1130" t="str">
        <f>'Прайс повний'!C238</f>
        <v>OCH</v>
      </c>
      <c r="D80" s="427" t="str">
        <f>'Прайс повний'!E238</f>
        <v>Блискавкоприймач окремостоячий 13 м</v>
      </c>
      <c r="E80" s="428" t="s">
        <v>984</v>
      </c>
      <c r="F80" s="1525"/>
      <c r="G80" s="467" t="str">
        <f>'Прайс повний'!G238</f>
        <v>шт.</v>
      </c>
      <c r="H80" s="1321">
        <f>'Прайс повний'!I238</f>
        <v>38384.769999999997</v>
      </c>
      <c r="I80" s="430">
        <f>'Прайс повний'!J238</f>
        <v>38384.769999999997</v>
      </c>
      <c r="J80" s="425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30" customHeight="1" x14ac:dyDescent="0.25">
      <c r="A81" s="1575"/>
      <c r="B81" s="1212" t="str">
        <f>'Прайс повний'!B239</f>
        <v>60/14</v>
      </c>
      <c r="C81" s="1130" t="str">
        <f>'Прайс повний'!C239</f>
        <v>OCH</v>
      </c>
      <c r="D81" s="427" t="str">
        <f>'Прайс повний'!E239</f>
        <v>Блискавкоприймач окремостоячий 14 м</v>
      </c>
      <c r="E81" s="428" t="s">
        <v>985</v>
      </c>
      <c r="F81" s="1525"/>
      <c r="G81" s="467" t="str">
        <f>'Прайс повний'!G239</f>
        <v>шт.</v>
      </c>
      <c r="H81" s="1321">
        <f>'Прайс повний'!I239</f>
        <v>40662.97</v>
      </c>
      <c r="I81" s="430">
        <f>'Прайс повний'!J239</f>
        <v>40662.97</v>
      </c>
      <c r="J81" s="425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30" customHeight="1" x14ac:dyDescent="0.25">
      <c r="A82" s="1575"/>
      <c r="B82" s="1212" t="str">
        <f>'Прайс повний'!B240</f>
        <v>60/15</v>
      </c>
      <c r="C82" s="1130" t="str">
        <f>'Прайс повний'!C240</f>
        <v>OCH</v>
      </c>
      <c r="D82" s="427" t="str">
        <f>'Прайс повний'!E240</f>
        <v>Блискавкоприймач окремостоячий 15 м</v>
      </c>
      <c r="E82" s="428" t="s">
        <v>986</v>
      </c>
      <c r="F82" s="1525"/>
      <c r="G82" s="467" t="str">
        <f>'Прайс повний'!G240</f>
        <v>шт.</v>
      </c>
      <c r="H82" s="1321">
        <f>'Прайс повний'!I240</f>
        <v>42637.27</v>
      </c>
      <c r="I82" s="430">
        <f>'Прайс повний'!J240</f>
        <v>42637.27</v>
      </c>
      <c r="J82" s="425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30" customHeight="1" x14ac:dyDescent="0.25">
      <c r="A83" s="1575"/>
      <c r="B83" s="1212" t="str">
        <f>'Прайс повний'!B241</f>
        <v>60/16</v>
      </c>
      <c r="C83" s="1130" t="str">
        <f>'Прайс повний'!C241</f>
        <v>OCH</v>
      </c>
      <c r="D83" s="427" t="str">
        <f>'Прайс повний'!E241</f>
        <v>Блискавкоприймач окремостоячий 16 м</v>
      </c>
      <c r="E83" s="428" t="s">
        <v>987</v>
      </c>
      <c r="F83" s="1525"/>
      <c r="G83" s="467" t="str">
        <f>'Прайс повний'!G241</f>
        <v>шт.</v>
      </c>
      <c r="H83" s="1321">
        <f>'Прайс повний'!I241</f>
        <v>47040.46</v>
      </c>
      <c r="I83" s="430">
        <f>'Прайс повний'!J241</f>
        <v>47040.46</v>
      </c>
      <c r="J83" s="425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30" customHeight="1" x14ac:dyDescent="0.25">
      <c r="A84" s="1575"/>
      <c r="B84" s="1212" t="str">
        <f>'Прайс повний'!B242</f>
        <v>60/17</v>
      </c>
      <c r="C84" s="1130" t="str">
        <f>'Прайс повний'!C242</f>
        <v>OCH</v>
      </c>
      <c r="D84" s="427" t="str">
        <f>'Прайс повний'!E242</f>
        <v>Блискавкоприймач окремостоячий 17 м</v>
      </c>
      <c r="E84" s="428" t="s">
        <v>1139</v>
      </c>
      <c r="F84" s="1525"/>
      <c r="G84" s="467" t="str">
        <f>'Прайс повний'!G242</f>
        <v>шт.</v>
      </c>
      <c r="H84" s="1321">
        <f>'Прайс повний'!I242</f>
        <v>84951.72</v>
      </c>
      <c r="I84" s="430">
        <f>'Прайс повний'!J242</f>
        <v>84951.72</v>
      </c>
      <c r="J84" s="425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30" customHeight="1" x14ac:dyDescent="0.25">
      <c r="A85" s="1575"/>
      <c r="B85" s="1212" t="str">
        <f>'Прайс повний'!B243</f>
        <v>60/18</v>
      </c>
      <c r="C85" s="1130" t="str">
        <f>'Прайс повний'!C243</f>
        <v>OCH</v>
      </c>
      <c r="D85" s="427" t="str">
        <f>'Прайс повний'!E243</f>
        <v>Блискавкоприймач окремостоячий 18 м</v>
      </c>
      <c r="E85" s="428" t="s">
        <v>988</v>
      </c>
      <c r="F85" s="1525"/>
      <c r="G85" s="467" t="str">
        <f>'Прайс повний'!G243</f>
        <v>шт.</v>
      </c>
      <c r="H85" s="1321">
        <f>'Прайс повний'!I243</f>
        <v>87034.82</v>
      </c>
      <c r="I85" s="430">
        <f>'Прайс повний'!J243</f>
        <v>87034.82</v>
      </c>
      <c r="J85" s="425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30" customHeight="1" x14ac:dyDescent="0.25">
      <c r="A86" s="1575"/>
      <c r="B86" s="1212" t="str">
        <f>'Прайс повний'!B244</f>
        <v>60/19</v>
      </c>
      <c r="C86" s="1130" t="str">
        <f>'Прайс повний'!C244</f>
        <v>OCH</v>
      </c>
      <c r="D86" s="427" t="str">
        <f>'Прайс повний'!E244</f>
        <v>Блискавкоприймач окремостоячий 19 м</v>
      </c>
      <c r="E86" s="428" t="s">
        <v>1120</v>
      </c>
      <c r="F86" s="1525"/>
      <c r="G86" s="467" t="str">
        <f>'Прайс повний'!G244</f>
        <v>шт.</v>
      </c>
      <c r="H86" s="1321">
        <f>'Прайс повний'!I244</f>
        <v>88065.12</v>
      </c>
      <c r="I86" s="430">
        <f>'Прайс повний'!J244</f>
        <v>88065.12</v>
      </c>
      <c r="J86" s="425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30" customHeight="1" x14ac:dyDescent="0.25">
      <c r="A87" s="1575"/>
      <c r="B87" s="1212" t="str">
        <f>'Прайс повний'!B245</f>
        <v>60/20</v>
      </c>
      <c r="C87" s="1130" t="str">
        <f>'Прайс повний'!C245</f>
        <v>OCH</v>
      </c>
      <c r="D87" s="427" t="str">
        <f>'Прайс повний'!E245</f>
        <v>Блискавкоприймач окремостоячий 20 м</v>
      </c>
      <c r="E87" s="428" t="s">
        <v>989</v>
      </c>
      <c r="F87" s="1525"/>
      <c r="G87" s="467" t="str">
        <f>'Прайс повний'!G245</f>
        <v>шт.</v>
      </c>
      <c r="H87" s="1321">
        <f>'Прайс повний'!I245</f>
        <v>95223.29</v>
      </c>
      <c r="I87" s="430">
        <f>'Прайс повний'!J245</f>
        <v>95223.29</v>
      </c>
      <c r="J87" s="425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30" customHeight="1" x14ac:dyDescent="0.25">
      <c r="A88" s="1575"/>
      <c r="B88" s="1212" t="str">
        <f>'Прайс повний'!B246</f>
        <v>60/21</v>
      </c>
      <c r="C88" s="1130" t="str">
        <f>'Прайс повний'!C246</f>
        <v>OCH</v>
      </c>
      <c r="D88" s="427" t="str">
        <f>'Прайс повний'!E246</f>
        <v>Блискавкоприймач окремостоячий 21 м</v>
      </c>
      <c r="E88" s="428" t="s">
        <v>1124</v>
      </c>
      <c r="F88" s="1525"/>
      <c r="G88" s="467" t="str">
        <f>'Прайс повний'!G246</f>
        <v>шт.</v>
      </c>
      <c r="H88" s="1321">
        <f>'Прайс повний'!I246</f>
        <v>102314.8</v>
      </c>
      <c r="I88" s="430">
        <f>'Прайс повний'!J246</f>
        <v>102314.8</v>
      </c>
      <c r="J88" s="425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30" customHeight="1" x14ac:dyDescent="0.25">
      <c r="A89" s="1575"/>
      <c r="B89" s="1212" t="str">
        <f>'Прайс повний'!B247</f>
        <v>60/22</v>
      </c>
      <c r="C89" s="1130" t="str">
        <f>'Прайс повний'!C247</f>
        <v>OCH</v>
      </c>
      <c r="D89" s="427" t="str">
        <f>'Прайс повний'!E247</f>
        <v>Блискавкоприймач окремостоячий 22 м</v>
      </c>
      <c r="E89" s="428" t="s">
        <v>990</v>
      </c>
      <c r="F89" s="1525"/>
      <c r="G89" s="467" t="str">
        <f>'Прайс повний'!G247</f>
        <v>шт.</v>
      </c>
      <c r="H89" s="1321">
        <f>'Прайс повний'!I247</f>
        <v>108492.3</v>
      </c>
      <c r="I89" s="430">
        <f>'Прайс повний'!J247</f>
        <v>108492.3</v>
      </c>
      <c r="J89" s="425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30" customHeight="1" x14ac:dyDescent="0.25">
      <c r="A90" s="1575"/>
      <c r="B90" s="1212" t="str">
        <f>'Прайс повний'!B248</f>
        <v>60/23</v>
      </c>
      <c r="C90" s="1130" t="str">
        <f>'Прайс повний'!C248</f>
        <v>OCH</v>
      </c>
      <c r="D90" s="427" t="str">
        <f>'Прайс повний'!E248</f>
        <v>Блискавкоприймач окремостоячий 23 м</v>
      </c>
      <c r="E90" s="428" t="s">
        <v>1128</v>
      </c>
      <c r="F90" s="1525"/>
      <c r="G90" s="467" t="str">
        <f>'Прайс повний'!G248</f>
        <v>шт.</v>
      </c>
      <c r="H90" s="1321">
        <f>'Прайс повний'!I248</f>
        <v>161057</v>
      </c>
      <c r="I90" s="430">
        <f>'Прайс повний'!J248</f>
        <v>161057</v>
      </c>
      <c r="J90" s="425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30" customHeight="1" x14ac:dyDescent="0.25">
      <c r="A91" s="1575"/>
      <c r="B91" s="1212" t="str">
        <f>'Прайс повний'!B249</f>
        <v>60/24</v>
      </c>
      <c r="C91" s="1130" t="str">
        <f>'Прайс повний'!C249</f>
        <v>OCH</v>
      </c>
      <c r="D91" s="427" t="str">
        <f>'Прайс повний'!E249</f>
        <v>Блискавкоприймач окремостоячий 24 м</v>
      </c>
      <c r="E91" s="428" t="s">
        <v>991</v>
      </c>
      <c r="F91" s="1525"/>
      <c r="G91" s="467" t="str">
        <f>'Прайс повний'!G249</f>
        <v>шт.</v>
      </c>
      <c r="H91" s="1321">
        <f>'Прайс повний'!I249</f>
        <v>163755.9</v>
      </c>
      <c r="I91" s="430">
        <f>'Прайс повний'!J249</f>
        <v>163755.9</v>
      </c>
      <c r="J91" s="425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30" customHeight="1" x14ac:dyDescent="0.25">
      <c r="A92" s="1575"/>
      <c r="B92" s="1212" t="str">
        <f>'Прайс повний'!B250</f>
        <v>60/25</v>
      </c>
      <c r="C92" s="1130" t="str">
        <f>'Прайс повний'!C250</f>
        <v>OCH</v>
      </c>
      <c r="D92" s="427" t="str">
        <f>'Прайс повний'!E250</f>
        <v>Блискавкоприймач окремостоячий 25 м</v>
      </c>
      <c r="E92" s="428" t="s">
        <v>1131</v>
      </c>
      <c r="F92" s="1525"/>
      <c r="G92" s="467" t="str">
        <f>'Прайс повний'!G250</f>
        <v>шт.</v>
      </c>
      <c r="H92" s="1321">
        <f>'Прайс повний'!I250</f>
        <v>165993.20000000001</v>
      </c>
      <c r="I92" s="430">
        <f>'Прайс повний'!J250</f>
        <v>165993.20000000001</v>
      </c>
      <c r="J92" s="425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30" customHeight="1" x14ac:dyDescent="0.25">
      <c r="A93" s="1575"/>
      <c r="B93" s="1212" t="str">
        <f>'Прайс повний'!B251</f>
        <v>60/26</v>
      </c>
      <c r="C93" s="1130" t="str">
        <f>'Прайс повний'!C251</f>
        <v>OCH</v>
      </c>
      <c r="D93" s="427" t="str">
        <f>'Прайс повний'!E251</f>
        <v>Блискавкоприймач окремостоячий 26 м</v>
      </c>
      <c r="E93" s="428" t="s">
        <v>992</v>
      </c>
      <c r="F93" s="1525"/>
      <c r="G93" s="467" t="str">
        <f>'Прайс повний'!G251</f>
        <v>шт.</v>
      </c>
      <c r="H93" s="1321">
        <f>'Прайс повний'!I251</f>
        <v>178562.5</v>
      </c>
      <c r="I93" s="516">
        <f>'Прайс повний'!J251</f>
        <v>178562.5</v>
      </c>
      <c r="J93" s="425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30" customHeight="1" x14ac:dyDescent="0.25">
      <c r="A94" s="1575"/>
      <c r="B94" s="1212" t="str">
        <f>'Прайс повний'!B252</f>
        <v>60/27</v>
      </c>
      <c r="C94" s="1130" t="str">
        <f>'Прайс повний'!C252</f>
        <v>OCH</v>
      </c>
      <c r="D94" s="427" t="str">
        <f>'Прайс повний'!E252</f>
        <v>Блискавкоприймач окремостоячий 27 м</v>
      </c>
      <c r="E94" s="428" t="s">
        <v>1136</v>
      </c>
      <c r="F94" s="1525"/>
      <c r="G94" s="467" t="str">
        <f>'Прайс повний'!G252</f>
        <v>шт.</v>
      </c>
      <c r="H94" s="1321">
        <f>'Прайс повний'!I252</f>
        <v>182230.7</v>
      </c>
      <c r="I94" s="430">
        <f>'Прайс повний'!J252</f>
        <v>182230.7</v>
      </c>
      <c r="J94" s="425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30" customHeight="1" x14ac:dyDescent="0.25">
      <c r="A95" s="1575"/>
      <c r="B95" s="1212" t="str">
        <f>'Прайс повний'!B253</f>
        <v>60/28</v>
      </c>
      <c r="C95" s="1130" t="str">
        <f>'Прайс повний'!C253</f>
        <v>OCH</v>
      </c>
      <c r="D95" s="427" t="str">
        <f>'Прайс повний'!E253</f>
        <v>Блискавкоприймач окремостоячий 28 м</v>
      </c>
      <c r="E95" s="428" t="s">
        <v>1137</v>
      </c>
      <c r="F95" s="1525"/>
      <c r="G95" s="467" t="str">
        <f>'Прайс повний'!G253</f>
        <v>шт.</v>
      </c>
      <c r="H95" s="1321">
        <f>'Прайс повний'!I253</f>
        <v>184212</v>
      </c>
      <c r="I95" s="516">
        <f>'Прайс повний'!J253</f>
        <v>184212</v>
      </c>
      <c r="J95" s="425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30" customHeight="1" x14ac:dyDescent="0.25">
      <c r="A96" s="1575"/>
      <c r="B96" s="1212" t="str">
        <f>'Прайс повний'!B254</f>
        <v>60/29</v>
      </c>
      <c r="C96" s="1130" t="str">
        <f>'Прайс повний'!C254</f>
        <v>OCH</v>
      </c>
      <c r="D96" s="427" t="str">
        <f>'Прайс повний'!E254</f>
        <v>Блискавкоприймач окремостоячий 29 м</v>
      </c>
      <c r="E96" s="428" t="s">
        <v>1548</v>
      </c>
      <c r="F96" s="1525"/>
      <c r="G96" s="467" t="str">
        <f>'Прайс повний'!G254</f>
        <v>шт.</v>
      </c>
      <c r="H96" s="1321">
        <f>'Прайс повний'!I254</f>
        <v>230693.4</v>
      </c>
      <c r="I96" s="430">
        <f>'Прайс повний'!J254</f>
        <v>230693.4</v>
      </c>
      <c r="J96" s="425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1" ht="30" customHeight="1" x14ac:dyDescent="0.25">
      <c r="A97" s="1575"/>
      <c r="B97" s="1212" t="str">
        <f>'Прайс повний'!B255</f>
        <v>60/30</v>
      </c>
      <c r="C97" s="1130" t="str">
        <f>'Прайс повний'!C255</f>
        <v>OCH</v>
      </c>
      <c r="D97" s="427" t="str">
        <f>'Прайс повний'!E255</f>
        <v>Блискавкоприймач окремостоячий 30 м</v>
      </c>
      <c r="E97" s="428" t="s">
        <v>1549</v>
      </c>
      <c r="F97" s="1525"/>
      <c r="G97" s="467" t="str">
        <f>'Прайс повний'!G255</f>
        <v>шт.</v>
      </c>
      <c r="H97" s="1321">
        <f>'Прайс повний'!I255</f>
        <v>238743.3</v>
      </c>
      <c r="I97" s="516">
        <f>'Прайс повний'!J255</f>
        <v>238743.3</v>
      </c>
      <c r="J97" s="425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1" ht="30" customHeight="1" x14ac:dyDescent="0.25">
      <c r="A98" s="1576"/>
      <c r="B98" s="1212" t="str">
        <f>'Прайс повний'!B256</f>
        <v>60/31</v>
      </c>
      <c r="C98" s="1143" t="str">
        <f>'Прайс повний'!C256</f>
        <v>OCH</v>
      </c>
      <c r="D98" s="427" t="str">
        <f>'Прайс повний'!E256</f>
        <v>Блискавкоприймач окремостоячий 31 м</v>
      </c>
      <c r="E98" s="469" t="s">
        <v>1550</v>
      </c>
      <c r="F98" s="1544"/>
      <c r="G98" s="467" t="str">
        <f>'Прайс повний'!G256</f>
        <v>шт.</v>
      </c>
      <c r="H98" s="1101">
        <f>'Прайс повний'!I256</f>
        <v>244525</v>
      </c>
      <c r="I98" s="517">
        <f>'Прайс повний'!J256</f>
        <v>244525</v>
      </c>
      <c r="J98" s="425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1" ht="54" customHeight="1" x14ac:dyDescent="0.25">
      <c r="A99" s="1577"/>
      <c r="B99" s="1284" t="str">
        <f>'Прайс повний'!B257</f>
        <v>60/0</v>
      </c>
      <c r="C99" s="1130"/>
      <c r="D99" s="460" t="str">
        <f>'Прайс повний'!E257</f>
        <v>Анкерна закладна для блискавкоприймача 8-10м</v>
      </c>
      <c r="E99" s="428" t="s">
        <v>1141</v>
      </c>
      <c r="F99" s="460"/>
      <c r="G99" s="417" t="str">
        <f>'Прайс повний'!G257</f>
        <v>шт.</v>
      </c>
      <c r="H99" s="1321">
        <f>'Прайс повний'!I257</f>
        <v>3511.52</v>
      </c>
      <c r="I99" s="430">
        <f>'Прайс повний'!J257</f>
        <v>3511.52</v>
      </c>
      <c r="J99" s="463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1" ht="54" customHeight="1" x14ac:dyDescent="0.25">
      <c r="A100" s="1575"/>
      <c r="B100" s="1212" t="str">
        <f>'Прайс повний'!B258</f>
        <v>60/1</v>
      </c>
      <c r="C100" s="1130"/>
      <c r="D100" s="427" t="str">
        <f>'Прайс повний'!E258</f>
        <v>Анкерна закладна для блискавкоприймача 11-16м</v>
      </c>
      <c r="E100" s="428" t="s">
        <v>993</v>
      </c>
      <c r="F100" s="560"/>
      <c r="G100" s="467" t="str">
        <f>'Прайс повний'!G258</f>
        <v>шт.</v>
      </c>
      <c r="H100" s="1321">
        <f>'Прайс повний'!I258</f>
        <v>5589.57</v>
      </c>
      <c r="I100" s="430">
        <f>'Прайс повний'!J258</f>
        <v>5589.57</v>
      </c>
      <c r="J100" s="425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1" ht="54" customHeight="1" x14ac:dyDescent="0.25">
      <c r="A101" s="1575"/>
      <c r="B101" s="1212" t="str">
        <f>'Прайс повний'!B259</f>
        <v>60/2</v>
      </c>
      <c r="C101" s="1130"/>
      <c r="D101" s="427" t="str">
        <f>'Прайс повний'!E259</f>
        <v>Анкерна закладна для блискавкоприймача 17-22м</v>
      </c>
      <c r="E101" s="428" t="s">
        <v>994</v>
      </c>
      <c r="F101" s="560"/>
      <c r="G101" s="467" t="str">
        <f>'Прайс повний'!G259</f>
        <v>шт.</v>
      </c>
      <c r="H101" s="1321">
        <f>'Прайс повний'!I259</f>
        <v>10652.7</v>
      </c>
      <c r="I101" s="430">
        <f>'Прайс повний'!J259</f>
        <v>10652.7</v>
      </c>
      <c r="J101" s="425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1" ht="54" customHeight="1" x14ac:dyDescent="0.25">
      <c r="A102" s="1575"/>
      <c r="B102" s="1212" t="str">
        <f>'Прайс повний'!B260</f>
        <v>60/3</v>
      </c>
      <c r="C102" s="1130"/>
      <c r="D102" s="427" t="str">
        <f>'Прайс повний'!E260</f>
        <v>Анкерна закладна для блискавкоприймача 23-28м</v>
      </c>
      <c r="E102" s="428" t="s">
        <v>995</v>
      </c>
      <c r="F102" s="560"/>
      <c r="G102" s="467" t="str">
        <f>'Прайс повний'!G260</f>
        <v>шт.</v>
      </c>
      <c r="H102" s="1321">
        <f>'Прайс повний'!I260</f>
        <v>18832.52</v>
      </c>
      <c r="I102" s="430">
        <f>'Прайс повний'!J260</f>
        <v>18832.52</v>
      </c>
      <c r="J102" s="425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1" ht="54" customHeight="1" thickBot="1" x14ac:dyDescent="0.3">
      <c r="A103" s="1576"/>
      <c r="B103" s="1365" t="str">
        <f>'Прайс повний'!B261</f>
        <v>60/4</v>
      </c>
      <c r="C103" s="1145"/>
      <c r="D103" s="1193" t="str">
        <f>'Прайс повний'!E261</f>
        <v>Анкерна закладна для блискавкоприймача 29-31м</v>
      </c>
      <c r="E103" s="1293" t="s">
        <v>1553</v>
      </c>
      <c r="F103" s="1370"/>
      <c r="G103" s="1250" t="str">
        <f>'Прайс повний'!G261</f>
        <v>шт.</v>
      </c>
      <c r="H103" s="1371">
        <f>'Прайс повний'!I261</f>
        <v>27247.5</v>
      </c>
      <c r="I103" s="1366">
        <f>'Прайс повний'!J261</f>
        <v>27247.5</v>
      </c>
      <c r="J103" s="1050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1" ht="12.75" customHeight="1" x14ac:dyDescent="0.4">
      <c r="A104" s="946"/>
      <c r="B104" s="1"/>
      <c r="C104" s="1"/>
      <c r="D104" s="1"/>
      <c r="E104" s="1"/>
      <c r="F104" s="1"/>
      <c r="G104" s="1"/>
      <c r="H104" s="1313"/>
      <c r="I104" s="1317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12.75" customHeight="1" x14ac:dyDescent="0.4">
      <c r="A105" s="946"/>
      <c r="B105" s="1"/>
      <c r="C105" s="1"/>
      <c r="D105" s="1"/>
      <c r="E105" s="1"/>
      <c r="F105" s="1"/>
      <c r="G105" s="1"/>
      <c r="H105" s="1313"/>
      <c r="I105" s="1317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12.75" customHeight="1" x14ac:dyDescent="0.4">
      <c r="A106" s="946"/>
      <c r="B106" s="1"/>
      <c r="C106" s="1"/>
      <c r="D106" s="1"/>
      <c r="E106" s="1"/>
      <c r="F106" s="1"/>
      <c r="G106" s="1"/>
      <c r="H106" s="1313"/>
      <c r="I106" s="1317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12.75" customHeight="1" x14ac:dyDescent="0.4">
      <c r="A107" s="946"/>
      <c r="B107" s="1"/>
      <c r="C107" s="1"/>
      <c r="D107" s="1"/>
      <c r="E107" s="1"/>
      <c r="F107" s="1"/>
      <c r="G107" s="1"/>
      <c r="H107" s="1313"/>
      <c r="I107" s="1317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12.75" customHeight="1" x14ac:dyDescent="0.4">
      <c r="A108" s="946"/>
      <c r="B108" s="1"/>
      <c r="C108" s="1"/>
      <c r="D108" s="1"/>
      <c r="E108" s="1"/>
      <c r="F108" s="1"/>
      <c r="G108" s="1"/>
      <c r="H108" s="1313"/>
      <c r="I108" s="1317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12.75" customHeight="1" x14ac:dyDescent="0.4">
      <c r="A109" s="946"/>
      <c r="B109" s="1"/>
      <c r="C109" s="1"/>
      <c r="D109" s="1"/>
      <c r="E109" s="1"/>
      <c r="F109" s="1"/>
      <c r="G109" s="1"/>
      <c r="H109" s="1313"/>
      <c r="I109" s="1317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12.75" customHeight="1" x14ac:dyDescent="0.4">
      <c r="A110" s="946"/>
      <c r="B110" s="1"/>
      <c r="C110" s="1"/>
      <c r="D110" s="1"/>
      <c r="E110" s="1"/>
      <c r="F110" s="1"/>
      <c r="G110" s="1"/>
      <c r="H110" s="1313"/>
      <c r="I110" s="1317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12.75" customHeight="1" x14ac:dyDescent="0.4">
      <c r="A111" s="946"/>
      <c r="B111" s="1"/>
      <c r="C111" s="1"/>
      <c r="D111" s="1"/>
      <c r="E111" s="1"/>
      <c r="F111" s="1"/>
      <c r="G111" s="1"/>
      <c r="H111" s="1313"/>
      <c r="I111" s="1317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12.75" customHeight="1" x14ac:dyDescent="0.4">
      <c r="A112" s="946"/>
      <c r="B112" s="1"/>
      <c r="C112" s="1"/>
      <c r="D112" s="1"/>
      <c r="E112" s="1"/>
      <c r="F112" s="1"/>
      <c r="G112" s="1"/>
      <c r="H112" s="1313"/>
      <c r="I112" s="1317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12.75" customHeight="1" x14ac:dyDescent="0.4">
      <c r="A113" s="946"/>
      <c r="B113" s="1"/>
      <c r="C113" s="1"/>
      <c r="D113" s="1"/>
      <c r="E113" s="1"/>
      <c r="F113" s="1"/>
      <c r="G113" s="1"/>
      <c r="H113" s="1313"/>
      <c r="I113" s="1317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12.75" customHeight="1" x14ac:dyDescent="0.4">
      <c r="A114" s="946"/>
      <c r="B114" s="1"/>
      <c r="C114" s="1"/>
      <c r="D114" s="1"/>
      <c r="E114" s="1"/>
      <c r="F114" s="1"/>
      <c r="G114" s="1"/>
      <c r="H114" s="1313"/>
      <c r="I114" s="1317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12.75" customHeight="1" x14ac:dyDescent="0.4">
      <c r="A115" s="946"/>
      <c r="B115" s="1"/>
      <c r="C115" s="1"/>
      <c r="D115" s="1"/>
      <c r="E115" s="1"/>
      <c r="F115" s="1"/>
      <c r="G115" s="1"/>
      <c r="H115" s="1313"/>
      <c r="I115" s="1317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12.75" customHeight="1" x14ac:dyDescent="0.4">
      <c r="A116" s="946"/>
      <c r="B116" s="1"/>
      <c r="C116" s="1"/>
      <c r="D116" s="1"/>
      <c r="E116" s="1"/>
      <c r="F116" s="1"/>
      <c r="G116" s="1"/>
      <c r="H116" s="1313"/>
      <c r="I116" s="1317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12.75" customHeight="1" x14ac:dyDescent="0.4">
      <c r="A117" s="946"/>
      <c r="B117" s="1"/>
      <c r="C117" s="1"/>
      <c r="D117" s="1"/>
      <c r="E117" s="1"/>
      <c r="F117" s="1"/>
      <c r="G117" s="1"/>
      <c r="H117" s="1313"/>
      <c r="I117" s="1317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12.75" customHeight="1" x14ac:dyDescent="0.4">
      <c r="A118" s="946"/>
      <c r="B118" s="1"/>
      <c r="C118" s="1"/>
      <c r="D118" s="1"/>
      <c r="E118" s="1"/>
      <c r="F118" s="1"/>
      <c r="G118" s="1"/>
      <c r="H118" s="1313"/>
      <c r="I118" s="1317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12.75" customHeight="1" x14ac:dyDescent="0.4">
      <c r="A119" s="946"/>
      <c r="B119" s="1"/>
      <c r="C119" s="1"/>
      <c r="D119" s="1"/>
      <c r="E119" s="1"/>
      <c r="F119" s="1"/>
      <c r="G119" s="1"/>
      <c r="H119" s="1313"/>
      <c r="I119" s="1317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12.75" customHeight="1" x14ac:dyDescent="0.4">
      <c r="A120" s="946"/>
      <c r="B120" s="1"/>
      <c r="C120" s="1"/>
      <c r="D120" s="1"/>
      <c r="E120" s="1"/>
      <c r="F120" s="1"/>
      <c r="G120" s="1"/>
      <c r="H120" s="1313"/>
      <c r="I120" s="1317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2.75" customHeight="1" x14ac:dyDescent="0.4">
      <c r="A121" s="946"/>
      <c r="B121" s="1"/>
      <c r="C121" s="1"/>
      <c r="D121" s="1"/>
      <c r="E121" s="1"/>
      <c r="F121" s="1"/>
      <c r="G121" s="1"/>
      <c r="H121" s="1313"/>
      <c r="I121" s="1317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12.75" customHeight="1" x14ac:dyDescent="0.4">
      <c r="A122" s="946"/>
      <c r="B122" s="1"/>
      <c r="C122" s="1"/>
      <c r="D122" s="1"/>
      <c r="E122" s="1"/>
      <c r="F122" s="1"/>
      <c r="G122" s="1"/>
      <c r="H122" s="1313"/>
      <c r="I122" s="1317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12.75" customHeight="1" x14ac:dyDescent="0.4">
      <c r="A123" s="946"/>
      <c r="B123" s="1"/>
      <c r="C123" s="1"/>
      <c r="D123" s="1"/>
      <c r="E123" s="1"/>
      <c r="F123" s="1"/>
      <c r="G123" s="1"/>
      <c r="H123" s="1313"/>
      <c r="I123" s="1317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12.75" customHeight="1" x14ac:dyDescent="0.4">
      <c r="A124" s="946"/>
      <c r="B124" s="1"/>
      <c r="C124" s="1"/>
      <c r="D124" s="1"/>
      <c r="E124" s="1"/>
      <c r="F124" s="1"/>
      <c r="G124" s="1"/>
      <c r="H124" s="1313"/>
      <c r="I124" s="1317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12.75" customHeight="1" x14ac:dyDescent="0.4">
      <c r="A125" s="946"/>
      <c r="B125" s="1"/>
      <c r="C125" s="1"/>
      <c r="D125" s="1"/>
      <c r="E125" s="1"/>
      <c r="F125" s="1"/>
      <c r="G125" s="1"/>
      <c r="H125" s="1313"/>
      <c r="I125" s="1317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ht="12.75" customHeight="1" x14ac:dyDescent="0.4">
      <c r="A126" s="946"/>
      <c r="B126" s="1"/>
      <c r="C126" s="1"/>
      <c r="D126" s="1"/>
      <c r="E126" s="1"/>
      <c r="F126" s="1"/>
      <c r="G126" s="1"/>
      <c r="H126" s="1313"/>
      <c r="I126" s="1317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12.75" customHeight="1" x14ac:dyDescent="0.4">
      <c r="A127" s="946"/>
      <c r="C127" s="1"/>
      <c r="D127" s="1"/>
      <c r="E127" s="1"/>
      <c r="F127" s="1"/>
      <c r="G127" s="1"/>
      <c r="H127" s="1313"/>
      <c r="I127" s="1317"/>
      <c r="L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</sheetData>
  <sheetProtection algorithmName="SHA-512" hashValue="1kVTWim1MbvIcjPwGpNQuW8QsY26wjkj7zevhtjKRyVN+aubUWuWzdsXWJhubpG9AGbXdf3cYLkWz7p+IqEAtA==" saltValue="qG/+W3YrsafzyDgZ4aYsGQ==" spinCount="100000" sheet="1" objects="1" selectLockedCells="1"/>
  <dataConsolidate link="1"/>
  <mergeCells count="38">
    <mergeCell ref="A78:A98"/>
    <mergeCell ref="A99:A103"/>
    <mergeCell ref="F37:F40"/>
    <mergeCell ref="A59:A73"/>
    <mergeCell ref="A37:A40"/>
    <mergeCell ref="A41:A44"/>
    <mergeCell ref="A50:A51"/>
    <mergeCell ref="A54:A58"/>
    <mergeCell ref="F45:F46"/>
    <mergeCell ref="A33:A36"/>
    <mergeCell ref="F18:F19"/>
    <mergeCell ref="F20:F21"/>
    <mergeCell ref="F22:F23"/>
    <mergeCell ref="F24:F25"/>
    <mergeCell ref="F26:F28"/>
    <mergeCell ref="F29:F31"/>
    <mergeCell ref="F33:F35"/>
    <mergeCell ref="A1:A3"/>
    <mergeCell ref="A18:A19"/>
    <mergeCell ref="A22:A23"/>
    <mergeCell ref="A24:A25"/>
    <mergeCell ref="A26:A28"/>
    <mergeCell ref="P73:S74"/>
    <mergeCell ref="P75:S75"/>
    <mergeCell ref="B1:C3"/>
    <mergeCell ref="D1:F2"/>
    <mergeCell ref="D3:F3"/>
    <mergeCell ref="A74:J74"/>
    <mergeCell ref="F75:F98"/>
    <mergeCell ref="F54:F56"/>
    <mergeCell ref="F59:F60"/>
    <mergeCell ref="F61:F63"/>
    <mergeCell ref="G3:H3"/>
    <mergeCell ref="A6:A11"/>
    <mergeCell ref="A12:A14"/>
    <mergeCell ref="E5:F5"/>
    <mergeCell ref="F6:F11"/>
    <mergeCell ref="F12:F14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3EF14-4F1E-46FF-AAB6-C1745BC955AC}">
  <sheetPr>
    <tabColor rgb="FF002060"/>
    <outlinePr summaryBelow="0"/>
    <pageSetUpPr fitToPage="1"/>
  </sheetPr>
  <dimension ref="A1:AE47"/>
  <sheetViews>
    <sheetView showGridLines="0" zoomScaleNormal="100" workbookViewId="0">
      <pane ySplit="4" topLeftCell="A5" activePane="bottomLeft" state="frozen"/>
      <selection activeCell="A7" sqref="A7"/>
      <selection pane="bottomLeft" sqref="A1:A3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1508" t="e" vm="5">
        <v>#VALUE!</v>
      </c>
      <c r="B1" s="1506" t="e" vm="6">
        <v>#VALUE!</v>
      </c>
      <c r="C1" s="1506"/>
      <c r="D1" s="1521" t="s">
        <v>847</v>
      </c>
      <c r="E1" s="1521"/>
      <c r="F1" s="1521"/>
      <c r="G1" s="675" t="str">
        <f>Заземлення!G1</f>
        <v>Прайс-лист від  20.05.2026р.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508"/>
      <c r="B2" s="1506"/>
      <c r="C2" s="1506"/>
      <c r="D2" s="1521"/>
      <c r="E2" s="1521"/>
      <c r="F2" s="1521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1509"/>
      <c r="B3" s="1510"/>
      <c r="C3" s="1510"/>
      <c r="D3" s="1485" t="s">
        <v>848</v>
      </c>
      <c r="E3" s="1524"/>
      <c r="F3" s="1524"/>
      <c r="G3" s="1507" t="s">
        <v>846</v>
      </c>
      <c r="H3" s="1507"/>
      <c r="I3" s="1039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1" t="s">
        <v>764</v>
      </c>
      <c r="J4" s="1461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ht="18" customHeight="1" thickBot="1" x14ac:dyDescent="0.3">
      <c r="A5" s="1518" t="s">
        <v>763</v>
      </c>
      <c r="B5" s="1519"/>
      <c r="C5" s="1519"/>
      <c r="D5" s="1519"/>
      <c r="E5" s="1519"/>
      <c r="F5" s="1519"/>
      <c r="G5" s="1519"/>
      <c r="H5" s="1519"/>
      <c r="I5" s="1519"/>
      <c r="J5" s="1519"/>
      <c r="K5" s="1520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1" ht="41.25" customHeight="1" x14ac:dyDescent="0.25">
      <c r="A6" s="1597"/>
      <c r="B6" s="1373" t="str">
        <f>'Прайс повний'!B263</f>
        <v>А-25</v>
      </c>
      <c r="C6" s="1373" t="str">
        <f>'Прайс повний'!C263</f>
        <v>Ni</v>
      </c>
      <c r="D6" s="481" t="str">
        <f>'Прайс повний'!E263</f>
        <v>Gromostar 25</v>
      </c>
      <c r="E6" s="561" t="str">
        <f>'Прайс повний'!A263</f>
        <v>59 200</v>
      </c>
      <c r="F6" s="481" t="str">
        <f>'Прайс повний'!F263</f>
        <v>Активний блискавко приймач Gromostar 25, Польща</v>
      </c>
      <c r="G6" s="1099" t="str">
        <f>'Прайс повний'!G263</f>
        <v>шт.</v>
      </c>
      <c r="H6" s="1419">
        <f>'Прайс повний'!I263</f>
        <v>47190</v>
      </c>
      <c r="I6" s="638">
        <f>'Прайс повний'!J263</f>
        <v>47190</v>
      </c>
      <c r="J6" s="571"/>
      <c r="K6" s="1588" t="s">
        <v>1407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38.25" customHeight="1" x14ac:dyDescent="0.25">
      <c r="A7" s="1597"/>
      <c r="B7" s="1373" t="str">
        <f>'Прайс повний'!B264</f>
        <v>А-35</v>
      </c>
      <c r="C7" s="1373" t="str">
        <f>'Прайс повний'!C264</f>
        <v>Ni</v>
      </c>
      <c r="D7" s="481" t="str">
        <f>'Прайс повний'!E264</f>
        <v>Gromostar 35</v>
      </c>
      <c r="E7" s="561" t="str">
        <f>'Прайс повний'!A264</f>
        <v>59 201</v>
      </c>
      <c r="F7" s="481" t="str">
        <f>'Прайс повний'!F264</f>
        <v>Активний блискавко приймач Gromostar 35, Польща</v>
      </c>
      <c r="G7" s="1099" t="str">
        <f>'Прайс повний'!G264</f>
        <v>шт.</v>
      </c>
      <c r="H7" s="1419">
        <f>'Прайс повний'!I264</f>
        <v>51090</v>
      </c>
      <c r="I7" s="638">
        <f>'Прайс повний'!J264</f>
        <v>51090</v>
      </c>
      <c r="J7" s="571"/>
      <c r="K7" s="1589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35.25" customHeight="1" x14ac:dyDescent="0.25">
      <c r="A8" s="1597"/>
      <c r="B8" s="1373" t="str">
        <f>'Прайс повний'!B265</f>
        <v>А-45</v>
      </c>
      <c r="C8" s="1373" t="str">
        <f>'Прайс повний'!C265</f>
        <v>Ni</v>
      </c>
      <c r="D8" s="481" t="str">
        <f>'Прайс повний'!E265</f>
        <v>Gromostar 45</v>
      </c>
      <c r="E8" s="561" t="str">
        <f>'Прайс повний'!A265</f>
        <v>59 202</v>
      </c>
      <c r="F8" s="481" t="str">
        <f>'Прайс повний'!F265</f>
        <v>Активний блискавко приймач Gromostar 45, Польща</v>
      </c>
      <c r="G8" s="1099" t="str">
        <f>'Прайс повний'!G265</f>
        <v>шт.</v>
      </c>
      <c r="H8" s="1419">
        <f>'Прайс повний'!I265</f>
        <v>58370</v>
      </c>
      <c r="I8" s="638">
        <f>'Прайс повний'!J265</f>
        <v>58370</v>
      </c>
      <c r="J8" s="571"/>
      <c r="K8" s="1589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35.25" customHeight="1" x14ac:dyDescent="0.25">
      <c r="A9" s="1598"/>
      <c r="B9" s="1374" t="str">
        <f>'Прайс повний'!B266</f>
        <v>А-60</v>
      </c>
      <c r="C9" s="1374" t="str">
        <f>'Прайс повний'!C266</f>
        <v>Ni</v>
      </c>
      <c r="D9" s="488" t="str">
        <f>'Прайс повний'!E266</f>
        <v>Gromostar 60</v>
      </c>
      <c r="E9" s="562" t="str">
        <f>'Прайс повний'!A266</f>
        <v>59 203</v>
      </c>
      <c r="F9" s="488" t="str">
        <f>'Прайс повний'!F266</f>
        <v>Активний блискавко приймач Gromostar 60, Польща</v>
      </c>
      <c r="G9" s="1098" t="str">
        <f>'Прайс повний'!G266</f>
        <v>шт.</v>
      </c>
      <c r="H9" s="1420">
        <f>'Прайс повний'!I266</f>
        <v>60580</v>
      </c>
      <c r="I9" s="642">
        <f>'Прайс повний'!J266</f>
        <v>60580</v>
      </c>
      <c r="J9" s="1254"/>
      <c r="K9" s="1589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37.5" customHeight="1" x14ac:dyDescent="0.25">
      <c r="A10" s="1599"/>
      <c r="B10" s="1375" t="str">
        <f>'Прайс повний'!B267</f>
        <v>ALR 02</v>
      </c>
      <c r="C10" s="1376" t="str">
        <f>'Прайс повний'!C267</f>
        <v>Ni</v>
      </c>
      <c r="D10" s="884" t="str">
        <f>'Прайс повний'!E267</f>
        <v>KALRE ESE ALR 02</v>
      </c>
      <c r="E10" s="561"/>
      <c r="F10" s="481" t="str">
        <f>'Прайс повний'!F267</f>
        <v>Активний блискавко приймач KALRE ESE ALR 02, Туреччина, часове випередження 30ms.</v>
      </c>
      <c r="G10" s="1099" t="str">
        <f>'Прайс повний'!G267</f>
        <v>шт.</v>
      </c>
      <c r="H10" s="1380">
        <f>'Прайс повний'!I267</f>
        <v>22085.11</v>
      </c>
      <c r="I10" s="638">
        <f>'Прайс повний'!J267</f>
        <v>22085.11</v>
      </c>
      <c r="J10" s="571"/>
      <c r="K10" s="1589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37.5" customHeight="1" x14ac:dyDescent="0.25">
      <c r="A11" s="1597"/>
      <c r="B11" s="1377" t="str">
        <f>'Прайс повний'!B268</f>
        <v>ALR 04</v>
      </c>
      <c r="C11" s="1373" t="str">
        <f>'Прайс повний'!C268</f>
        <v>Ni</v>
      </c>
      <c r="D11" s="481" t="str">
        <f>'Прайс повний'!E268</f>
        <v>KALRE ESE ALR 04</v>
      </c>
      <c r="E11" s="561"/>
      <c r="F11" s="481" t="str">
        <f>'Прайс повний'!F268</f>
        <v>Активний блискавко приймач KALRE ESE ALR 02, Туреччина, часове випередження 45ms.</v>
      </c>
      <c r="G11" s="1099" t="str">
        <f>'Прайс повний'!G268</f>
        <v>шт.</v>
      </c>
      <c r="H11" s="1380">
        <f>'Прайс повний'!I268</f>
        <v>24056.99</v>
      </c>
      <c r="I11" s="638">
        <f>'Прайс повний'!J268</f>
        <v>24056.99</v>
      </c>
      <c r="J11" s="571"/>
      <c r="K11" s="1589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35.25" customHeight="1" x14ac:dyDescent="0.25">
      <c r="A12" s="1598"/>
      <c r="B12" s="1374" t="str">
        <f>'Прайс повний'!B269</f>
        <v>ALR 06</v>
      </c>
      <c r="C12" s="1374" t="str">
        <f>'Прайс повний'!C269</f>
        <v>Ni</v>
      </c>
      <c r="D12" s="488" t="str">
        <f>'Прайс повний'!E269</f>
        <v>KALRE ESE ALR 06</v>
      </c>
      <c r="E12" s="562"/>
      <c r="F12" s="488" t="str">
        <f>'Прайс повний'!F269</f>
        <v>Активний блискавко приймач KALRE ESE ALR 02, Туреччина, часове випередження 60ms.</v>
      </c>
      <c r="G12" s="1098" t="str">
        <f>'Прайс повний'!G269</f>
        <v>шт.</v>
      </c>
      <c r="H12" s="1381">
        <f>'Прайс повний'!I269</f>
        <v>26423.26</v>
      </c>
      <c r="I12" s="642">
        <f>'Прайс повний'!J269</f>
        <v>26423.26</v>
      </c>
      <c r="J12" s="571"/>
      <c r="K12" s="1589"/>
      <c r="L12" s="1"/>
      <c r="M12" s="1"/>
      <c r="N12" s="1"/>
      <c r="O12" s="1"/>
      <c r="P12" s="1506"/>
      <c r="Q12" s="1521"/>
      <c r="R12" s="1521"/>
      <c r="S12" s="152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45" customHeight="1" x14ac:dyDescent="0.25">
      <c r="A13" s="1599"/>
      <c r="B13" s="1375" t="str">
        <f>'Прайс повний'!B270</f>
        <v>LAPCX 040</v>
      </c>
      <c r="C13" s="1376" t="str">
        <f>'Прайс повний'!C270</f>
        <v>Ni</v>
      </c>
      <c r="D13" s="884" t="str">
        <f>'Прайс повний'!E270</f>
        <v>Liva Grup LAP-CX040 TYPE ( 22µs)</v>
      </c>
      <c r="E13" s="885"/>
      <c r="F13" s="884" t="str">
        <f>'Прайс повний'!F270</f>
        <v>LAPCX 040 TYPE , 1 рівень-40м, 2й рівень-46м, 3й рівень-54м, 4й рівень-62м. Туреччина</v>
      </c>
      <c r="G13" s="1372" t="str">
        <f>'Прайс повний'!G270</f>
        <v>шт.</v>
      </c>
      <c r="H13" s="1382">
        <f>'Прайс повний'!I270</f>
        <v>22742.720000000001</v>
      </c>
      <c r="I13" s="888">
        <f>'Прайс повний'!J270</f>
        <v>22742.720000000001</v>
      </c>
      <c r="J13" s="1396"/>
      <c r="K13" s="1589"/>
      <c r="L13" s="1"/>
      <c r="M13" s="1"/>
      <c r="N13" s="1"/>
      <c r="O13" s="1"/>
      <c r="P13" s="1521"/>
      <c r="Q13" s="1521"/>
      <c r="R13" s="1521"/>
      <c r="S13" s="152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45" customHeight="1" x14ac:dyDescent="0.25">
      <c r="A14" s="1598"/>
      <c r="B14" s="1374" t="str">
        <f>'Прайс повний'!B271</f>
        <v>LAPCX 070</v>
      </c>
      <c r="C14" s="1374" t="str">
        <f>'Прайс повний'!C271</f>
        <v>Ni</v>
      </c>
      <c r="D14" s="488" t="str">
        <f>'Прайс повний'!E271</f>
        <v>Liva Grup LAP-CX070 TYPE ( 31µs)</v>
      </c>
      <c r="E14" s="562"/>
      <c r="F14" s="488" t="str">
        <f>'Прайс повний'!F271</f>
        <v>LAPCX 070 TYPE , 1 рівень-49м, 2й рівень-56м, 3й рівень-65м, 4й рівень-73м. Туреччина</v>
      </c>
      <c r="G14" s="1098" t="str">
        <f>'Прайс повний'!G271</f>
        <v>шт.</v>
      </c>
      <c r="H14" s="1381">
        <f>'Прайс повний'!I271</f>
        <v>24896.14</v>
      </c>
      <c r="I14" s="642">
        <f>'Прайс повний'!J271</f>
        <v>24896.14</v>
      </c>
      <c r="J14" s="1254"/>
      <c r="K14" s="1589"/>
      <c r="L14" s="1"/>
      <c r="M14" s="1"/>
      <c r="N14" s="1"/>
      <c r="O14" s="1"/>
      <c r="P14" s="1522"/>
      <c r="Q14" s="1523"/>
      <c r="R14" s="1523"/>
      <c r="S14" s="1523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54" customHeight="1" x14ac:dyDescent="0.25">
      <c r="A15"/>
      <c r="B15" s="1591" t="str">
        <f>'Прайс повний'!B272</f>
        <v>LSC-100E</v>
      </c>
      <c r="C15" s="1592"/>
      <c r="D15" s="488" t="str">
        <f>'Прайс повний'!E272</f>
        <v>Реєстратор ударів блискавки електронний</v>
      </c>
      <c r="E15" s="562" t="str">
        <f>'Прайс повний'!A272</f>
        <v>59 205</v>
      </c>
      <c r="F15" s="488" t="str">
        <f>'Прайс повний'!F272</f>
        <v>Електронний реєстратор ударів блискавки</v>
      </c>
      <c r="G15" s="1098" t="str">
        <f>'Прайс повний'!G272</f>
        <v>шт.</v>
      </c>
      <c r="H15" s="1381">
        <f>'Прайс повний'!I272</f>
        <v>4680</v>
      </c>
      <c r="I15" s="491">
        <f>'Прайс повний'!J272</f>
        <v>4680</v>
      </c>
      <c r="J15" s="1104"/>
      <c r="K15" s="1589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54" customHeight="1" thickBot="1" x14ac:dyDescent="0.3">
      <c r="A16" s="919"/>
      <c r="B16" s="1593" t="str">
        <f>'Прайс повний'!B273</f>
        <v>PLW-02.B</v>
      </c>
      <c r="C16" s="1594"/>
      <c r="D16" s="427" t="str">
        <f>'Прайс повний'!E273</f>
        <v>PLW-02.B</v>
      </c>
      <c r="E16" s="428" t="str">
        <f>'Прайс повний'!A273</f>
        <v>59 204</v>
      </c>
      <c r="F16" s="427" t="str">
        <f>'Прайс повний'!F273</f>
        <v>Реєстратор ударів блискавки PLW-02.B</v>
      </c>
      <c r="G16" s="467" t="str">
        <f>'Прайс повний'!G273</f>
        <v>шт.</v>
      </c>
      <c r="H16" s="1379">
        <f>'Прайс повний'!I273</f>
        <v>19890</v>
      </c>
      <c r="I16" s="430">
        <f>'Прайс повний'!J273</f>
        <v>19890</v>
      </c>
      <c r="J16" s="568"/>
      <c r="K16" s="1590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18" customHeight="1" thickBot="1" x14ac:dyDescent="0.3">
      <c r="A17" s="1600" t="s">
        <v>762</v>
      </c>
      <c r="B17" s="1601"/>
      <c r="C17" s="1601"/>
      <c r="D17" s="1601"/>
      <c r="E17" s="1601"/>
      <c r="F17" s="1601"/>
      <c r="G17" s="1601"/>
      <c r="H17" s="1601"/>
      <c r="I17" s="1601"/>
      <c r="J17" s="1601"/>
      <c r="K17" s="160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38.25" customHeight="1" x14ac:dyDescent="0.25">
      <c r="A18" s="1595"/>
      <c r="B18" s="1383" t="s">
        <v>661</v>
      </c>
      <c r="C18" s="1384" t="str">
        <f>'Прайс повний'!C275</f>
        <v>Ni</v>
      </c>
      <c r="D18" s="1287" t="str">
        <f>'Прайс повний'!E275</f>
        <v>Щогла активного блискавкоприймача з нержавіючої сталі 3м</v>
      </c>
      <c r="E18" s="1390" t="s">
        <v>662</v>
      </c>
      <c r="F18" s="1287" t="str">
        <f>'Прайс повний'!F275</f>
        <v>Щогла активного блискавкоприймача з нержавіючої сталі діаметром 32 мм в основі</v>
      </c>
      <c r="G18" s="1191" t="s">
        <v>16</v>
      </c>
      <c r="H18" s="1393">
        <f>'Прайс повний'!I275</f>
        <v>2500.3200000000002</v>
      </c>
      <c r="I18" s="1385">
        <f>'Прайс повний'!J275</f>
        <v>2500.3200000000002</v>
      </c>
      <c r="J18" s="1253"/>
      <c r="K18" s="160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40.5" customHeight="1" x14ac:dyDescent="0.25">
      <c r="A19" s="1595"/>
      <c r="B19" s="1386" t="s">
        <v>664</v>
      </c>
      <c r="C19" s="1378" t="str">
        <f>'Прайс повний'!C276</f>
        <v>Ni</v>
      </c>
      <c r="D19" s="427" t="str">
        <f>'Прайс повний'!E276</f>
        <v>Щогла активного блискавкоприймача з нержавіючої сталі 4м.</v>
      </c>
      <c r="E19" s="1391" t="s">
        <v>665</v>
      </c>
      <c r="F19" s="427" t="str">
        <f>'Прайс повний'!F276</f>
        <v>Щогла активного блискавкоприймача з нержавіючої сталі діаметром 42 мм в основі</v>
      </c>
      <c r="G19" s="467" t="s">
        <v>16</v>
      </c>
      <c r="H19" s="1394">
        <f>'Прайс повний'!I276</f>
        <v>4425.29</v>
      </c>
      <c r="I19" s="640">
        <f>'Прайс повний'!J276</f>
        <v>4425.29</v>
      </c>
      <c r="J19" s="568"/>
      <c r="K19" s="1604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40.5" customHeight="1" x14ac:dyDescent="0.25">
      <c r="A20" s="1595"/>
      <c r="B20" s="1386" t="s">
        <v>666</v>
      </c>
      <c r="C20" s="1378" t="str">
        <f>'Прайс повний'!C277</f>
        <v>Ni</v>
      </c>
      <c r="D20" s="427" t="str">
        <f>'Прайс повний'!E277</f>
        <v>Щогла активного блискавкоприймача з нержавіючої сталі 5м.</v>
      </c>
      <c r="E20" s="1391" t="s">
        <v>667</v>
      </c>
      <c r="F20" s="427" t="str">
        <f>'Прайс повний'!F277</f>
        <v>Щогла активного блискавкоприймача з нержавіючої сталі діаметром 42 мм в основі</v>
      </c>
      <c r="G20" s="467" t="s">
        <v>16</v>
      </c>
      <c r="H20" s="1394">
        <f>'Прайс повний'!I277</f>
        <v>4929.71</v>
      </c>
      <c r="I20" s="640">
        <f>'Прайс повний'!J277</f>
        <v>4929.71</v>
      </c>
      <c r="J20" s="568"/>
      <c r="K20" s="1604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40.5" customHeight="1" x14ac:dyDescent="0.25">
      <c r="A21" s="1595"/>
      <c r="B21" s="1386" t="s">
        <v>668</v>
      </c>
      <c r="C21" s="1378" t="str">
        <f>'Прайс повний'!C278</f>
        <v>Ni</v>
      </c>
      <c r="D21" s="427" t="str">
        <f>'Прайс повний'!E278</f>
        <v>Щогла активного блискавкоприймача з нержавіючої сталі 6м.</v>
      </c>
      <c r="E21" s="1391" t="s">
        <v>669</v>
      </c>
      <c r="F21" s="427" t="str">
        <f>'Прайс повний'!F278</f>
        <v>Щогла активного блискавкоприймача з нержавіючої сталі діаметром 42 мм в основі</v>
      </c>
      <c r="G21" s="467" t="s">
        <v>16</v>
      </c>
      <c r="H21" s="1394">
        <f>'Прайс повний'!I278</f>
        <v>5644.08</v>
      </c>
      <c r="I21" s="640">
        <f>'Прайс повний'!J278</f>
        <v>5644.08</v>
      </c>
      <c r="J21" s="568"/>
      <c r="K21" s="1604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40.5" customHeight="1" x14ac:dyDescent="0.25">
      <c r="A22" s="1595"/>
      <c r="B22" s="1386" t="s">
        <v>1670</v>
      </c>
      <c r="C22" s="1378" t="str">
        <f>'Прайс повний'!C279</f>
        <v>Ni</v>
      </c>
      <c r="D22" s="427" t="str">
        <f>'Прайс повний'!E279</f>
        <v>Щогла активного блискавкоприймача з нержавіючої сталі 7м.</v>
      </c>
      <c r="E22" s="1391" t="s">
        <v>670</v>
      </c>
      <c r="F22" s="427" t="str">
        <f>'Прайс повний'!F279</f>
        <v>Щогла активного блискавкоприймача з нержавіючої сталі діаметром 42 мм в основі</v>
      </c>
      <c r="G22" s="467" t="s">
        <v>16</v>
      </c>
      <c r="H22" s="1394">
        <f>'Прайс повний'!I279</f>
        <v>8766.0400000000009</v>
      </c>
      <c r="I22" s="640">
        <f>'Прайс повний'!J279</f>
        <v>8766.0400000000009</v>
      </c>
      <c r="J22" s="568"/>
      <c r="K22" s="1604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36.75" customHeight="1" thickBot="1" x14ac:dyDescent="0.3">
      <c r="A23" s="1596"/>
      <c r="B23" s="1387" t="s">
        <v>1671</v>
      </c>
      <c r="C23" s="1388" t="str">
        <f>'Прайс повний'!C280</f>
        <v>Ni</v>
      </c>
      <c r="D23" s="1193" t="str">
        <f>'Прайс повний'!E280</f>
        <v>Щогла активного блискавкоприймача з нержавіючої сталі 8м.</v>
      </c>
      <c r="E23" s="1392" t="s">
        <v>671</v>
      </c>
      <c r="F23" s="1193" t="str">
        <f>'Прайс повний'!F280</f>
        <v>Щогла активного блискавкоприймача з нержавіючої сталі діаметром 42 мм в основі</v>
      </c>
      <c r="G23" s="1250" t="s">
        <v>16</v>
      </c>
      <c r="H23" s="1395">
        <f>'Прайс повний'!I280</f>
        <v>9459.9699999999993</v>
      </c>
      <c r="I23" s="1389">
        <f>'Прайс повний'!J280</f>
        <v>9459.9699999999993</v>
      </c>
      <c r="J23" s="1055"/>
      <c r="K23" s="160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12.75" customHeight="1" x14ac:dyDescent="0.25">
      <c r="A24" s="946"/>
      <c r="B24" s="1"/>
      <c r="C24" s="1"/>
      <c r="D24" s="1"/>
      <c r="E24" s="1"/>
      <c r="F24" s="1"/>
      <c r="G24" s="1"/>
      <c r="H24" s="1"/>
      <c r="I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12.75" customHeight="1" x14ac:dyDescent="0.25">
      <c r="A25" s="946"/>
      <c r="B25" s="1"/>
      <c r="C25" s="1"/>
      <c r="D25" s="1"/>
      <c r="E25" s="1"/>
      <c r="F25" s="1"/>
      <c r="G25" s="1"/>
      <c r="H25" s="1"/>
      <c r="I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12.75" customHeight="1" x14ac:dyDescent="0.25">
      <c r="A26" s="946"/>
      <c r="B26" s="1"/>
      <c r="C26" s="1"/>
      <c r="D26" s="1"/>
      <c r="E26" s="1"/>
      <c r="F26" s="1"/>
      <c r="G26" s="1"/>
      <c r="H26" s="1"/>
      <c r="I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12.75" customHeight="1" x14ac:dyDescent="0.25">
      <c r="A27" s="946"/>
      <c r="B27" s="1"/>
      <c r="C27" s="1"/>
      <c r="D27" s="1"/>
      <c r="E27" s="1"/>
      <c r="F27" s="1"/>
      <c r="G27" s="1"/>
      <c r="H27" s="1"/>
      <c r="I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12.75" customHeight="1" x14ac:dyDescent="0.25">
      <c r="A28" s="946"/>
      <c r="B28" s="1"/>
      <c r="C28" s="1"/>
      <c r="D28" s="1"/>
      <c r="E28" s="1"/>
      <c r="F28" s="1"/>
      <c r="G28" s="1"/>
      <c r="H28" s="1"/>
      <c r="I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12.75" customHeight="1" x14ac:dyDescent="0.25">
      <c r="A29" s="946"/>
      <c r="B29" s="1"/>
      <c r="C29" s="1"/>
      <c r="D29" s="1"/>
      <c r="E29" s="1"/>
      <c r="F29" s="1"/>
      <c r="G29" s="1"/>
      <c r="H29" s="1"/>
      <c r="I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12.75" customHeight="1" x14ac:dyDescent="0.25">
      <c r="A30" s="946"/>
      <c r="B30" s="1"/>
      <c r="C30" s="1"/>
      <c r="D30" s="1"/>
      <c r="E30" s="1"/>
      <c r="F30" s="1"/>
      <c r="G30" s="1"/>
      <c r="H30" s="1"/>
      <c r="I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12.75" customHeight="1" x14ac:dyDescent="0.25">
      <c r="A31" s="946"/>
      <c r="B31" s="1"/>
      <c r="C31" s="1"/>
      <c r="D31" s="1"/>
      <c r="E31" s="1"/>
      <c r="F31" s="1"/>
      <c r="G31" s="1"/>
      <c r="H31" s="1"/>
      <c r="I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12.75" customHeight="1" x14ac:dyDescent="0.25">
      <c r="A32" s="946"/>
      <c r="B32" s="1"/>
      <c r="C32" s="1"/>
      <c r="D32" s="1"/>
      <c r="E32" s="1"/>
      <c r="F32" s="1"/>
      <c r="G32" s="1"/>
      <c r="H32" s="1"/>
      <c r="I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12.75" customHeight="1" x14ac:dyDescent="0.25">
      <c r="A33" s="946"/>
      <c r="B33" s="1"/>
      <c r="C33" s="1"/>
      <c r="D33" s="1"/>
      <c r="E33" s="1"/>
      <c r="F33" s="1"/>
      <c r="G33" s="1"/>
      <c r="H33" s="1"/>
      <c r="I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12.75" customHeight="1" x14ac:dyDescent="0.25">
      <c r="A34" s="946"/>
      <c r="B34" s="1"/>
      <c r="C34" s="1"/>
      <c r="D34" s="1"/>
      <c r="E34" s="1"/>
      <c r="F34" s="1"/>
      <c r="G34" s="1"/>
      <c r="H34" s="1"/>
      <c r="I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12.75" customHeight="1" x14ac:dyDescent="0.25">
      <c r="A35" s="946"/>
      <c r="B35" s="1"/>
      <c r="C35" s="1"/>
      <c r="D35" s="1"/>
      <c r="E35" s="1"/>
      <c r="F35" s="1"/>
      <c r="G35" s="1"/>
      <c r="H35" s="1"/>
      <c r="I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2.75" customHeight="1" x14ac:dyDescent="0.25">
      <c r="A36" s="946"/>
      <c r="B36" s="1"/>
      <c r="C36" s="1"/>
      <c r="D36" s="1"/>
      <c r="E36" s="1"/>
      <c r="F36" s="1"/>
      <c r="G36" s="1"/>
      <c r="H36" s="1"/>
      <c r="I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2.75" customHeight="1" x14ac:dyDescent="0.25">
      <c r="A37" s="946"/>
      <c r="B37" s="1"/>
      <c r="C37" s="1"/>
      <c r="D37" s="1"/>
      <c r="E37" s="1"/>
      <c r="F37" s="1"/>
      <c r="G37" s="1"/>
      <c r="H37" s="1"/>
      <c r="I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2.75" customHeight="1" x14ac:dyDescent="0.25">
      <c r="A38" s="946"/>
      <c r="B38" s="1"/>
      <c r="C38" s="1"/>
      <c r="D38" s="1"/>
      <c r="E38" s="1"/>
      <c r="F38" s="1"/>
      <c r="G38" s="1"/>
      <c r="H38" s="1"/>
      <c r="I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2.75" customHeight="1" x14ac:dyDescent="0.25">
      <c r="A39" s="946"/>
      <c r="B39" s="1"/>
      <c r="C39" s="1"/>
      <c r="D39" s="1"/>
      <c r="E39" s="1"/>
      <c r="F39" s="1"/>
      <c r="G39" s="1"/>
      <c r="H39" s="1"/>
      <c r="I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12.75" customHeight="1" x14ac:dyDescent="0.25">
      <c r="A40" s="946"/>
      <c r="B40" s="1"/>
      <c r="C40" s="1"/>
      <c r="D40" s="1"/>
      <c r="E40" s="1"/>
      <c r="F40" s="1"/>
      <c r="G40" s="1"/>
      <c r="H40" s="1"/>
      <c r="I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12.75" customHeight="1" x14ac:dyDescent="0.25">
      <c r="A41" s="946"/>
      <c r="B41" s="1"/>
      <c r="C41" s="1"/>
      <c r="D41" s="1"/>
      <c r="E41" s="1"/>
      <c r="F41" s="1"/>
      <c r="G41" s="1"/>
      <c r="H41" s="1"/>
      <c r="I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12.75" customHeight="1" x14ac:dyDescent="0.25">
      <c r="A42" s="946"/>
      <c r="B42" s="1"/>
      <c r="C42" s="1"/>
      <c r="D42" s="1"/>
      <c r="E42" s="1"/>
      <c r="F42" s="1"/>
      <c r="G42" s="1"/>
      <c r="H42" s="1"/>
      <c r="I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12.75" customHeight="1" x14ac:dyDescent="0.25">
      <c r="A43" s="946"/>
      <c r="B43" s="1"/>
      <c r="C43" s="1"/>
      <c r="D43" s="1"/>
      <c r="E43" s="1"/>
      <c r="F43" s="1"/>
      <c r="G43" s="1"/>
      <c r="H43" s="1"/>
      <c r="I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12.75" customHeight="1" x14ac:dyDescent="0.25">
      <c r="A44" s="946"/>
      <c r="B44" s="1"/>
      <c r="C44" s="1"/>
      <c r="D44" s="1"/>
      <c r="E44" s="1"/>
      <c r="F44" s="1"/>
      <c r="G44" s="1"/>
      <c r="H44" s="1"/>
      <c r="I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12.75" customHeight="1" x14ac:dyDescent="0.25">
      <c r="A45" s="946"/>
      <c r="B45" s="1"/>
      <c r="C45" s="1"/>
      <c r="D45" s="1"/>
      <c r="E45" s="1"/>
      <c r="F45" s="1"/>
      <c r="G45" s="1"/>
      <c r="H45" s="1"/>
      <c r="I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12.75" customHeight="1" x14ac:dyDescent="0.25">
      <c r="A46" s="946"/>
      <c r="B46" s="1"/>
      <c r="C46" s="1"/>
      <c r="D46" s="1"/>
      <c r="E46" s="1"/>
      <c r="F46" s="1"/>
      <c r="G46" s="1"/>
      <c r="H46" s="1"/>
      <c r="I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12.75" customHeight="1" x14ac:dyDescent="0.25">
      <c r="A47" s="946"/>
      <c r="C47" s="1"/>
      <c r="D47" s="1"/>
      <c r="E47" s="1"/>
      <c r="F47" s="1"/>
      <c r="G47" s="1"/>
      <c r="H47" s="1"/>
      <c r="I47" s="1"/>
      <c r="K47" s="1"/>
      <c r="L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</sheetData>
  <sheetProtection algorithmName="SHA-512" hashValue="Wg+Tj4Vpt0FOU1W6PFfQoN6uSV2tlCsu3ifiKnbUFp4abhxVXW6UX+e9/aCAgxonbWAcu+t/pgi++873E5vPTQ==" saltValue="nOZBtvRWiq/5eXsMVOsJ7Q==" spinCount="100000" sheet="1" objects="1" selectLockedCells="1"/>
  <dataConsolidate link="1"/>
  <mergeCells count="17">
    <mergeCell ref="A18:A23"/>
    <mergeCell ref="G3:H3"/>
    <mergeCell ref="A6:A9"/>
    <mergeCell ref="A10:A12"/>
    <mergeCell ref="A13:A14"/>
    <mergeCell ref="A17:K17"/>
    <mergeCell ref="K18:K23"/>
    <mergeCell ref="A1:A3"/>
    <mergeCell ref="A5:K5"/>
    <mergeCell ref="P12:S13"/>
    <mergeCell ref="P14:S14"/>
    <mergeCell ref="B1:C3"/>
    <mergeCell ref="D1:F2"/>
    <mergeCell ref="D3:F3"/>
    <mergeCell ref="K6:K16"/>
    <mergeCell ref="B15:C15"/>
    <mergeCell ref="B16:C16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IQ69"/>
  <sheetViews>
    <sheetView showGridLines="0" zoomScaleNormal="100" workbookViewId="0">
      <selection sqref="A1:A3"/>
    </sheetView>
  </sheetViews>
  <sheetFormatPr defaultRowHeight="15" x14ac:dyDescent="0.25"/>
  <cols>
    <col min="1" max="1" width="19.42578125" customWidth="1"/>
    <col min="2" max="2" width="15" customWidth="1"/>
    <col min="3" max="3" width="10.85546875" customWidth="1"/>
    <col min="4" max="4" width="38.28515625" customWidth="1"/>
    <col min="5" max="5" width="9.7109375" customWidth="1"/>
    <col min="6" max="6" width="38.5703125" customWidth="1"/>
    <col min="8" max="8" width="10.140625" customWidth="1"/>
    <col min="9" max="9" width="10.7109375" customWidth="1"/>
    <col min="10" max="10" width="12.7109375" customWidth="1"/>
    <col min="11" max="11" width="12.5703125" customWidth="1"/>
  </cols>
  <sheetData>
    <row r="1" spans="1:32" ht="27" customHeight="1" x14ac:dyDescent="0.25">
      <c r="A1" s="1483" t="e" vm="7">
        <v>#VALUE!</v>
      </c>
      <c r="B1" s="1483" t="e" vm="8">
        <v>#VALUE!</v>
      </c>
      <c r="C1" s="1483"/>
      <c r="D1" s="1482" t="s">
        <v>847</v>
      </c>
      <c r="E1" s="1482"/>
      <c r="F1" s="1482"/>
      <c r="G1" s="1486" t="str">
        <f>Заземлення!G1</f>
        <v>Прайс-лист від  20.05.2026р.</v>
      </c>
      <c r="H1" s="1486"/>
      <c r="I1" s="1486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2" ht="18" customHeight="1" x14ac:dyDescent="0.25">
      <c r="A2" s="1483"/>
      <c r="B2" s="1483"/>
      <c r="C2" s="1483"/>
      <c r="D2" s="1482"/>
      <c r="E2" s="1482"/>
      <c r="F2" s="1482"/>
      <c r="G2" s="1486"/>
      <c r="H2" s="1486"/>
      <c r="I2" s="1486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2" ht="33" customHeight="1" thickBot="1" x14ac:dyDescent="0.3">
      <c r="A3" s="1484"/>
      <c r="B3" s="1484"/>
      <c r="C3" s="1484"/>
      <c r="D3" s="1485" t="s">
        <v>848</v>
      </c>
      <c r="E3" s="1485"/>
      <c r="F3" s="1485"/>
      <c r="G3" s="1488" t="s">
        <v>1107</v>
      </c>
      <c r="H3" s="1488"/>
      <c r="I3" s="262"/>
      <c r="J3" s="263"/>
      <c r="K3" s="264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2" ht="47.25" customHeight="1" thickBot="1" x14ac:dyDescent="0.3">
      <c r="A4" s="597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1" t="s">
        <v>764</v>
      </c>
      <c r="J4" s="1461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2" ht="18" customHeight="1" thickBot="1" x14ac:dyDescent="0.3">
      <c r="A5" s="292"/>
      <c r="B5" s="293"/>
      <c r="C5" s="294"/>
      <c r="D5" s="294"/>
      <c r="E5" s="1474"/>
      <c r="F5" s="1462" t="s">
        <v>1033</v>
      </c>
      <c r="G5" s="1487"/>
      <c r="H5" s="1487"/>
      <c r="I5" s="295"/>
      <c r="J5" s="147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64.5" customHeight="1" x14ac:dyDescent="0.25">
      <c r="A6" s="347"/>
      <c r="B6" s="856">
        <f>'Прайс повний'!B387</f>
        <v>99015</v>
      </c>
      <c r="C6" s="682"/>
      <c r="D6" s="466" t="str">
        <f>'Прайс повний'!E387</f>
        <v>DLU2-06D3</v>
      </c>
      <c r="E6" s="466">
        <f>'Прайс повний'!A387</f>
        <v>99015</v>
      </c>
      <c r="F6" s="1503" t="str">
        <f>'Прайс повний'!F387</f>
        <v>ПЗІП для телефонних ліній</v>
      </c>
      <c r="G6" s="467" t="s">
        <v>16</v>
      </c>
      <c r="H6" s="773">
        <f>'Прайс повний'!I387</f>
        <v>2733.59</v>
      </c>
      <c r="I6" s="516">
        <f>'Прайс повний'!J387</f>
        <v>2733.59</v>
      </c>
      <c r="J6" s="42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ht="64.5" customHeight="1" x14ac:dyDescent="0.25">
      <c r="A7" s="267"/>
      <c r="B7" s="978">
        <f>'Прайс повний'!B388</f>
        <v>99020</v>
      </c>
      <c r="C7" s="683"/>
      <c r="D7" s="468" t="str">
        <f>'Прайс повний'!E388</f>
        <v>DLU2-12D3</v>
      </c>
      <c r="E7" s="468">
        <f>'Прайс повний'!A388</f>
        <v>99020</v>
      </c>
      <c r="F7" s="1504"/>
      <c r="G7" s="470" t="s">
        <v>16</v>
      </c>
      <c r="H7" s="858">
        <f>'Прайс повний'!I388</f>
        <v>2733.59</v>
      </c>
      <c r="I7" s="434">
        <f>'Прайс повний'!J388</f>
        <v>2733.59</v>
      </c>
      <c r="J7" s="435"/>
      <c r="K7" s="1"/>
      <c r="L7" s="1"/>
      <c r="M7" s="1"/>
      <c r="N7" s="1"/>
      <c r="O7" s="1482"/>
      <c r="P7" s="1482"/>
      <c r="Q7" s="1482"/>
      <c r="R7" s="1482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2" ht="25.5" customHeight="1" x14ac:dyDescent="0.25">
      <c r="A8" s="347"/>
      <c r="B8" s="856">
        <f>'Прайс повний'!B389</f>
        <v>99021</v>
      </c>
      <c r="C8" s="682"/>
      <c r="D8" s="466" t="str">
        <f>'Прайс повний'!E389</f>
        <v>DS132VG-230/G</v>
      </c>
      <c r="E8" s="466">
        <f>'Прайс повний'!A389</f>
        <v>99021</v>
      </c>
      <c r="F8" s="1505" t="str">
        <f>'Прайс повний'!F390</f>
        <v>ПЗІП для мереж змінного струму</v>
      </c>
      <c r="G8" s="429" t="s">
        <v>16</v>
      </c>
      <c r="H8" s="773">
        <f>'Прайс повний'!I389</f>
        <v>7581.34</v>
      </c>
      <c r="I8" s="430">
        <f>'Прайс повний'!J389</f>
        <v>7581.34</v>
      </c>
      <c r="J8" s="425"/>
      <c r="K8" s="1"/>
      <c r="L8" s="1"/>
      <c r="M8" s="1"/>
      <c r="N8" s="1"/>
      <c r="O8" s="1482"/>
      <c r="P8" s="1482"/>
      <c r="Q8" s="1482"/>
      <c r="R8" s="1482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2" ht="24.75" customHeight="1" x14ac:dyDescent="0.25">
      <c r="A9" s="1501"/>
      <c r="B9" s="856">
        <f>'Прайс повний'!B390</f>
        <v>99012</v>
      </c>
      <c r="C9" s="682"/>
      <c r="D9" s="466" t="str">
        <f>'Прайс повний'!E390</f>
        <v>DS132VGS-230/G</v>
      </c>
      <c r="E9" s="466">
        <f>'Прайс повний'!A390</f>
        <v>99012</v>
      </c>
      <c r="F9" s="1503"/>
      <c r="G9" s="429" t="s">
        <v>16</v>
      </c>
      <c r="H9" s="773">
        <f>'Прайс повний'!I390</f>
        <v>8283.0300000000007</v>
      </c>
      <c r="I9" s="430">
        <f>'Прайс повний'!J390</f>
        <v>8283.0300000000007</v>
      </c>
      <c r="J9" s="42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32" ht="24.75" customHeight="1" x14ac:dyDescent="0.25">
      <c r="A10" s="1501"/>
      <c r="B10" s="856">
        <f>'Прайс повний'!B391</f>
        <v>99022</v>
      </c>
      <c r="C10" s="682"/>
      <c r="D10" s="466" t="str">
        <f>'Прайс повний'!E391</f>
        <v>DS132R-230/G</v>
      </c>
      <c r="E10" s="466">
        <f>'Прайс повний'!A391</f>
        <v>99022</v>
      </c>
      <c r="F10" s="1503"/>
      <c r="G10" s="429" t="s">
        <v>16</v>
      </c>
      <c r="H10" s="773">
        <f>'Прайс повний'!I391</f>
        <v>5414.08</v>
      </c>
      <c r="I10" s="430">
        <f>'Прайс повний'!J391</f>
        <v>5414.08</v>
      </c>
      <c r="J10" s="42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2" ht="24.75" customHeight="1" x14ac:dyDescent="0.25">
      <c r="A11" s="1501"/>
      <c r="B11" s="856">
        <f>'Прайс повний'!B392</f>
        <v>99011</v>
      </c>
      <c r="C11" s="583"/>
      <c r="D11" s="466" t="str">
        <f>'Прайс повний'!E392</f>
        <v>DS133VGS-230</v>
      </c>
      <c r="E11" s="466">
        <f>'Прайс повний'!A392</f>
        <v>99011</v>
      </c>
      <c r="F11" s="1503"/>
      <c r="G11" s="429" t="s">
        <v>16</v>
      </c>
      <c r="H11" s="773">
        <f>'Прайс повний'!I392</f>
        <v>12424.88</v>
      </c>
      <c r="I11" s="430">
        <f>'Прайс повний'!J392</f>
        <v>12424.88</v>
      </c>
      <c r="J11" s="42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2" ht="24.75" customHeight="1" x14ac:dyDescent="0.25">
      <c r="A12" s="1501"/>
      <c r="B12" s="856">
        <f>'Прайс повний'!B393</f>
        <v>99023</v>
      </c>
      <c r="C12" s="583"/>
      <c r="D12" s="466" t="str">
        <f>'Прайс повний'!E393</f>
        <v>DS134R-230/G</v>
      </c>
      <c r="E12" s="466">
        <f>'Прайс повний'!A393</f>
        <v>99023</v>
      </c>
      <c r="F12" s="1503"/>
      <c r="G12" s="429" t="s">
        <v>16</v>
      </c>
      <c r="H12" s="773">
        <f>'Прайс повний'!I393</f>
        <v>10705.14</v>
      </c>
      <c r="I12" s="430">
        <f>'Прайс повний'!J393</f>
        <v>10705.14</v>
      </c>
      <c r="J12" s="42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2" ht="24.75" customHeight="1" x14ac:dyDescent="0.25">
      <c r="A13" s="1501"/>
      <c r="B13" s="856">
        <f>'Прайс повний'!B394</f>
        <v>99010</v>
      </c>
      <c r="C13" s="583"/>
      <c r="D13" s="466" t="str">
        <f>'Прайс повний'!E394</f>
        <v>DS134RS-230/G</v>
      </c>
      <c r="E13" s="466">
        <f>'Прайс повний'!A394</f>
        <v>99010</v>
      </c>
      <c r="F13" s="1503"/>
      <c r="G13" s="429" t="s">
        <v>16</v>
      </c>
      <c r="H13" s="773">
        <f>'Прайс повний'!I394</f>
        <v>11582.58</v>
      </c>
      <c r="I13" s="430">
        <f>'Прайс повний'!J394</f>
        <v>11582.58</v>
      </c>
      <c r="J13" s="425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2" ht="24.75" customHeight="1" x14ac:dyDescent="0.25">
      <c r="A14" s="1501"/>
      <c r="B14" s="856">
        <f>'Прайс повний'!B395</f>
        <v>99009</v>
      </c>
      <c r="C14" s="583"/>
      <c r="D14" s="466" t="str">
        <f>'Прайс повний'!E395</f>
        <v>DS134VG-230/G</v>
      </c>
      <c r="E14" s="466">
        <f>'Прайс повний'!A395</f>
        <v>99009</v>
      </c>
      <c r="F14" s="1503"/>
      <c r="G14" s="429" t="s">
        <v>16</v>
      </c>
      <c r="H14" s="773">
        <f>'Прайс повний'!I395</f>
        <v>14846.31</v>
      </c>
      <c r="I14" s="430">
        <f>'Прайс повний'!J395</f>
        <v>14846.31</v>
      </c>
      <c r="J14" s="42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2" ht="24.75" customHeight="1" x14ac:dyDescent="0.25">
      <c r="A15" s="1501"/>
      <c r="B15" s="856">
        <f>'Прайс повний'!B396</f>
        <v>99024</v>
      </c>
      <c r="C15" s="583"/>
      <c r="D15" s="466" t="str">
        <f>'Прайс повний'!E396</f>
        <v>DS134VGS-230/G</v>
      </c>
      <c r="E15" s="466">
        <f>'Прайс повний'!A396</f>
        <v>99024</v>
      </c>
      <c r="F15" s="1503"/>
      <c r="G15" s="429" t="s">
        <v>16</v>
      </c>
      <c r="H15" s="773">
        <f>'Прайс повний'!I396</f>
        <v>16215.21</v>
      </c>
      <c r="I15" s="430">
        <f>'Прайс повний'!J396</f>
        <v>16215.21</v>
      </c>
      <c r="J15" s="42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2" ht="24.75" customHeight="1" x14ac:dyDescent="0.25">
      <c r="A16" s="1501"/>
      <c r="B16" s="856">
        <f>'Прайс повний'!B397</f>
        <v>99007</v>
      </c>
      <c r="C16" s="583"/>
      <c r="D16" s="466" t="str">
        <f>'Прайс повний'!E397</f>
        <v>DS253VG-300</v>
      </c>
      <c r="E16" s="466">
        <f>'Прайс повний'!A397</f>
        <v>99007</v>
      </c>
      <c r="F16" s="1503"/>
      <c r="G16" s="429" t="s">
        <v>16</v>
      </c>
      <c r="H16" s="773">
        <f>'Прайс повний'!I397</f>
        <v>31588.13</v>
      </c>
      <c r="I16" s="430">
        <f>'Прайс повний'!J397</f>
        <v>31588.13</v>
      </c>
      <c r="J16" s="425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251" ht="24.75" customHeight="1" x14ac:dyDescent="0.25">
      <c r="A17" s="1501"/>
      <c r="B17" s="856">
        <f>'Прайс повний'!B398</f>
        <v>99006</v>
      </c>
      <c r="C17" s="707"/>
      <c r="D17" s="466" t="str">
        <f>'Прайс повний'!E398</f>
        <v>DS254VG-300/G</v>
      </c>
      <c r="E17" s="466">
        <f>'Прайс повний'!A398</f>
        <v>99006</v>
      </c>
      <c r="F17" s="1503"/>
      <c r="G17" s="429" t="s">
        <v>16</v>
      </c>
      <c r="H17" s="773">
        <f>'Прайс повний'!I398</f>
        <v>43737.41</v>
      </c>
      <c r="I17" s="430">
        <f>'Прайс повний'!J398</f>
        <v>43737.41</v>
      </c>
      <c r="J17" s="506"/>
      <c r="K17" s="21"/>
      <c r="L17" s="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</row>
    <row r="18" spans="1:251" ht="24.75" customHeight="1" x14ac:dyDescent="0.25">
      <c r="A18" s="1501"/>
      <c r="B18" s="856">
        <f>'Прайс повний'!B399</f>
        <v>99025</v>
      </c>
      <c r="C18" s="707"/>
      <c r="D18" s="466" t="str">
        <f>'Прайс повний'!E399</f>
        <v>DS42VG-230</v>
      </c>
      <c r="E18" s="466">
        <f>'Прайс повний'!A399</f>
        <v>99025</v>
      </c>
      <c r="F18" s="1503"/>
      <c r="G18" s="429" t="s">
        <v>16</v>
      </c>
      <c r="H18" s="773">
        <f>'Прайс повний'!I399</f>
        <v>4938.57</v>
      </c>
      <c r="I18" s="430">
        <f>'Прайс повний'!J399</f>
        <v>4938.57</v>
      </c>
      <c r="J18" s="506"/>
      <c r="K18" s="21"/>
      <c r="L18" s="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</row>
    <row r="19" spans="1:251" ht="24.75" customHeight="1" x14ac:dyDescent="0.25">
      <c r="A19" s="1501"/>
      <c r="B19" s="856">
        <f>'Прайс повний'!B400</f>
        <v>99014</v>
      </c>
      <c r="C19" s="583"/>
      <c r="D19" s="466" t="str">
        <f>'Прайс повний'!E400</f>
        <v>DS42VGS-230/G</v>
      </c>
      <c r="E19" s="466">
        <f>'Прайс повний'!A400</f>
        <v>99014</v>
      </c>
      <c r="F19" s="1503"/>
      <c r="G19" s="429" t="s">
        <v>16</v>
      </c>
      <c r="H19" s="773">
        <f>'Прайс повний'!I400</f>
        <v>5141.66</v>
      </c>
      <c r="I19" s="430">
        <f>'Прайс повний'!J400</f>
        <v>5141.66</v>
      </c>
      <c r="J19" s="425"/>
      <c r="K19" s="1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251" ht="24.75" customHeight="1" x14ac:dyDescent="0.25">
      <c r="A20" s="1501"/>
      <c r="B20" s="856">
        <f>'Прайс повний'!B401</f>
        <v>99026</v>
      </c>
      <c r="C20" s="583"/>
      <c r="D20" s="466" t="str">
        <f>'Прайс повний'!E401</f>
        <v>DS43VGS-230</v>
      </c>
      <c r="E20" s="466">
        <f>'Прайс повний'!A401</f>
        <v>99026</v>
      </c>
      <c r="F20" s="1503"/>
      <c r="G20" s="429" t="s">
        <v>16</v>
      </c>
      <c r="H20" s="773">
        <f>'Прайс повний'!I401</f>
        <v>7546.19</v>
      </c>
      <c r="I20" s="430">
        <f>'Прайс повний'!J401</f>
        <v>7546.19</v>
      </c>
      <c r="J20" s="425"/>
      <c r="K20" s="1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251" ht="24.75" customHeight="1" x14ac:dyDescent="0.25">
      <c r="A21" s="1502"/>
      <c r="B21" s="857">
        <f>'Прайс повний'!B402</f>
        <v>99013</v>
      </c>
      <c r="C21" s="584"/>
      <c r="D21" s="468" t="str">
        <f>'Прайс повний'!E402</f>
        <v>DS44VGS-230/G</v>
      </c>
      <c r="E21" s="468">
        <f>'Прайс повний'!A402</f>
        <v>99013</v>
      </c>
      <c r="F21" s="1504"/>
      <c r="G21" s="433" t="s">
        <v>16</v>
      </c>
      <c r="H21" s="858">
        <f>'Прайс повний'!I402</f>
        <v>10029.14</v>
      </c>
      <c r="I21" s="434">
        <f>'Прайс повний'!J402</f>
        <v>10029.14</v>
      </c>
      <c r="J21" s="435"/>
    </row>
    <row r="22" spans="1:251" ht="24.75" customHeight="1" x14ac:dyDescent="0.25">
      <c r="A22" s="1494"/>
      <c r="B22" s="856">
        <f>'Прайс повний'!B403</f>
        <v>99005</v>
      </c>
      <c r="C22" s="583"/>
      <c r="D22" s="466" t="str">
        <f>'Прайс повний'!E403</f>
        <v>MJ8-CAT5E</v>
      </c>
      <c r="E22" s="414">
        <f>'Прайс повний'!A403</f>
        <v>99005</v>
      </c>
      <c r="F22" s="1490" t="str">
        <f>'Прайс повний'!F404</f>
        <v>ПЗІП для ліній передачі даних</v>
      </c>
      <c r="G22" s="429" t="s">
        <v>16</v>
      </c>
      <c r="H22" s="773">
        <f>'Прайс повний'!I403</f>
        <v>3807.91</v>
      </c>
      <c r="I22" s="430">
        <f>'Прайс повний'!J403</f>
        <v>3807.91</v>
      </c>
      <c r="J22" s="425"/>
    </row>
    <row r="23" spans="1:251" ht="24.75" customHeight="1" x14ac:dyDescent="0.25">
      <c r="A23" s="1495"/>
      <c r="B23" s="856">
        <f>'Прайс повний'!B404</f>
        <v>99003</v>
      </c>
      <c r="C23" s="583"/>
      <c r="D23" s="466" t="str">
        <f>'Прайс повний'!E404</f>
        <v>MJ8-POE-A</v>
      </c>
      <c r="E23" s="466">
        <f>'Прайс повний'!A404</f>
        <v>99003</v>
      </c>
      <c r="F23" s="1490"/>
      <c r="G23" s="429" t="s">
        <v>16</v>
      </c>
      <c r="H23" s="773">
        <f>'Прайс повний'!I404</f>
        <v>3807.91</v>
      </c>
      <c r="I23" s="430">
        <f>'Прайс повний'!J404</f>
        <v>3807.91</v>
      </c>
      <c r="J23" s="425"/>
    </row>
    <row r="24" spans="1:251" ht="24.75" customHeight="1" x14ac:dyDescent="0.25">
      <c r="A24" s="1496"/>
      <c r="B24" s="857">
        <f>'Прайс повний'!B405</f>
        <v>99004</v>
      </c>
      <c r="C24" s="583"/>
      <c r="D24" s="468" t="str">
        <f>'Прайс повний'!E405</f>
        <v>MJ8-POE-B</v>
      </c>
      <c r="E24" s="468">
        <f>'Прайс повний'!A405</f>
        <v>99004</v>
      </c>
      <c r="F24" s="1491"/>
      <c r="G24" s="433" t="s">
        <v>16</v>
      </c>
      <c r="H24" s="858">
        <f>'Прайс повний'!I405</f>
        <v>3807.91</v>
      </c>
      <c r="I24" s="434">
        <f>'Прайс повний'!J405</f>
        <v>3807.91</v>
      </c>
      <c r="J24" s="435"/>
    </row>
    <row r="25" spans="1:251" ht="29.25" customHeight="1" x14ac:dyDescent="0.25">
      <c r="A25" s="1494"/>
      <c r="B25" s="856">
        <f>'Прайс повний'!B406</f>
        <v>99002</v>
      </c>
      <c r="C25" s="681"/>
      <c r="D25" s="466" t="str">
        <f>'Прайс повний'!E406</f>
        <v>P8AX09-N/FF</v>
      </c>
      <c r="E25" s="466">
        <f>'Прайс повний'!A406</f>
        <v>99002</v>
      </c>
      <c r="F25" s="1492" t="str">
        <f>'Прайс повний'!F406</f>
        <v>ПЗІП для високочастотних коаксіальних ліній</v>
      </c>
      <c r="G25" s="429" t="s">
        <v>16</v>
      </c>
      <c r="H25" s="773">
        <f>'Прайс повний'!I406</f>
        <v>3492.22</v>
      </c>
      <c r="I25" s="430">
        <f>'Прайс повний'!J406</f>
        <v>3492.22</v>
      </c>
      <c r="J25" s="425"/>
    </row>
    <row r="26" spans="1:251" ht="29.25" customHeight="1" x14ac:dyDescent="0.25">
      <c r="A26" s="1496"/>
      <c r="B26" s="857">
        <f>'Прайс повний'!B407</f>
        <v>99001</v>
      </c>
      <c r="C26" s="583"/>
      <c r="D26" s="468" t="str">
        <f>'Прайс повний'!E407</f>
        <v>P8AX09-N/MF</v>
      </c>
      <c r="E26" s="468">
        <f>'Прайс повний'!A407</f>
        <v>99001</v>
      </c>
      <c r="F26" s="1493"/>
      <c r="G26" s="433" t="s">
        <v>16</v>
      </c>
      <c r="H26" s="858">
        <f>'Прайс повний'!I407</f>
        <v>3492.22</v>
      </c>
      <c r="I26" s="434">
        <f>'Прайс повний'!J407</f>
        <v>3492.22</v>
      </c>
      <c r="J26" s="435"/>
    </row>
    <row r="27" spans="1:251" ht="24.75" customHeight="1" x14ac:dyDescent="0.25">
      <c r="A27" s="1494"/>
      <c r="B27" s="856">
        <f>'Прайс повний'!B408</f>
        <v>99016</v>
      </c>
      <c r="C27" s="681"/>
      <c r="D27" s="466" t="str">
        <f>'Прайс повний'!E408</f>
        <v>DS220-48DC</v>
      </c>
      <c r="E27" s="466">
        <f>'Прайс повний'!A408</f>
        <v>99016</v>
      </c>
      <c r="F27" s="1492" t="str">
        <f>'Прайс повний'!F410</f>
        <v>ПЗІП для фітоелектричних систем та мереж постійного струму</v>
      </c>
      <c r="G27" s="429" t="s">
        <v>16</v>
      </c>
      <c r="H27" s="773">
        <f>'Прайс повний'!I408</f>
        <v>2808.1</v>
      </c>
      <c r="I27" s="430">
        <f>'Прайс повний'!J408</f>
        <v>2808.1</v>
      </c>
      <c r="J27" s="425"/>
    </row>
    <row r="28" spans="1:251" ht="24.75" customHeight="1" x14ac:dyDescent="0.25">
      <c r="A28" s="1495"/>
      <c r="B28" s="856">
        <f>'Прайс повний'!B409</f>
        <v>99017</v>
      </c>
      <c r="C28" s="583"/>
      <c r="D28" s="466" t="str">
        <f>'Прайс повний'!E409</f>
        <v>DS220S-48DC</v>
      </c>
      <c r="E28" s="466">
        <f>'Прайс повний'!A409</f>
        <v>99017</v>
      </c>
      <c r="F28" s="1492"/>
      <c r="G28" s="429" t="s">
        <v>16</v>
      </c>
      <c r="H28" s="773">
        <f>'Прайс повний'!I409</f>
        <v>3071.07</v>
      </c>
      <c r="I28" s="430">
        <f>'Прайс повний'!J409</f>
        <v>3071.07</v>
      </c>
      <c r="J28" s="425"/>
    </row>
    <row r="29" spans="1:251" ht="24.75" customHeight="1" x14ac:dyDescent="0.25">
      <c r="A29" s="1495"/>
      <c r="B29" s="856">
        <f>'Прайс повний'!B410</f>
        <v>99018</v>
      </c>
      <c r="C29" s="583"/>
      <c r="D29" s="466" t="str">
        <f>'Прайс повний'!E410</f>
        <v>DS230S-48DC</v>
      </c>
      <c r="E29" s="466">
        <f>'Прайс повний'!A410</f>
        <v>99018</v>
      </c>
      <c r="F29" s="1492"/>
      <c r="G29" s="429" t="s">
        <v>16</v>
      </c>
      <c r="H29" s="773">
        <f>'Прайс повний'!I410</f>
        <v>3071.07</v>
      </c>
      <c r="I29" s="430">
        <f>'Прайс повний'!J410</f>
        <v>3071.07</v>
      </c>
      <c r="J29" s="425"/>
    </row>
    <row r="30" spans="1:251" ht="24.75" customHeight="1" thickBot="1" x14ac:dyDescent="0.3">
      <c r="A30" s="1497"/>
      <c r="B30" s="856">
        <f>'Прайс повний'!B411</f>
        <v>99019</v>
      </c>
      <c r="C30" s="583"/>
      <c r="D30" s="466" t="str">
        <f>'Прайс повний'!E411</f>
        <v>DS240S-230/G</v>
      </c>
      <c r="E30" s="466">
        <f>'Прайс повний'!A411</f>
        <v>99019</v>
      </c>
      <c r="F30" s="1492"/>
      <c r="G30" s="429" t="s">
        <v>16</v>
      </c>
      <c r="H30" s="773">
        <f>'Прайс повний'!I411</f>
        <v>4720.51</v>
      </c>
      <c r="I30" s="430">
        <f>'Прайс повний'!J411</f>
        <v>4720.51</v>
      </c>
      <c r="J30" s="425"/>
    </row>
    <row r="31" spans="1:251" ht="18" customHeight="1" thickBot="1" x14ac:dyDescent="0.3">
      <c r="A31" s="292"/>
      <c r="B31" s="293"/>
      <c r="C31" s="294"/>
      <c r="D31" s="294"/>
      <c r="E31" s="1474"/>
      <c r="F31" s="1462" t="s">
        <v>1058</v>
      </c>
      <c r="G31" s="1487"/>
      <c r="H31" s="1487"/>
      <c r="I31" s="1487"/>
      <c r="J31" s="1500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251" ht="24.75" customHeight="1" x14ac:dyDescent="0.25">
      <c r="A32" s="1495"/>
      <c r="B32" s="861" t="str">
        <f>'Прайс повний'!A516</f>
        <v>A03421</v>
      </c>
      <c r="C32" s="861"/>
      <c r="D32" s="862" t="str">
        <f>'Прайс повний'!E516</f>
        <v>FLP-12,5 V/1</v>
      </c>
      <c r="E32" s="862" t="str">
        <f>'Прайс повний'!A516</f>
        <v>A03421</v>
      </c>
      <c r="F32" s="1492" t="str">
        <f>'Прайс повний'!F516</f>
        <v>Для захисту від впливу часткових струмів блискавки, індукованї напруги при ударі блискавки і від комутаційної перенапруги.</v>
      </c>
      <c r="G32" s="862" t="s">
        <v>16</v>
      </c>
      <c r="H32" s="861">
        <f>'Прайс повний'!I516</f>
        <v>2176.65</v>
      </c>
      <c r="I32" s="430">
        <f>'Прайс повний'!J516</f>
        <v>2176.65</v>
      </c>
      <c r="J32" s="368"/>
    </row>
    <row r="33" spans="1:32" ht="24.75" customHeight="1" x14ac:dyDescent="0.25">
      <c r="A33" s="1495"/>
      <c r="B33" s="861" t="str">
        <f>'Прайс повний'!A517</f>
        <v>A03423</v>
      </c>
      <c r="C33" s="861"/>
      <c r="D33" s="862" t="str">
        <f>'Прайс повний'!E517</f>
        <v>FLP-12,5 V/1+1</v>
      </c>
      <c r="E33" s="862" t="str">
        <f>'Прайс повний'!A517</f>
        <v>A03423</v>
      </c>
      <c r="F33" s="1492"/>
      <c r="G33" s="862" t="s">
        <v>16</v>
      </c>
      <c r="H33" s="861">
        <f>'Прайс повний'!I517</f>
        <v>4940.55</v>
      </c>
      <c r="I33" s="430">
        <f>'Прайс повний'!J517</f>
        <v>4940.55</v>
      </c>
      <c r="J33" s="368"/>
    </row>
    <row r="34" spans="1:32" ht="24.75" customHeight="1" x14ac:dyDescent="0.25">
      <c r="A34" s="1495"/>
      <c r="B34" s="861" t="str">
        <f>'Прайс повний'!A518</f>
        <v>A03425</v>
      </c>
      <c r="C34" s="861"/>
      <c r="D34" s="862" t="str">
        <f>'Прайс повний'!E518</f>
        <v>FLP-12,5 V/3</v>
      </c>
      <c r="E34" s="862" t="str">
        <f>'Прайс повний'!A518</f>
        <v>A03425</v>
      </c>
      <c r="F34" s="1492"/>
      <c r="G34" s="862" t="s">
        <v>16</v>
      </c>
      <c r="H34" s="861">
        <f>'Прайс повний'!I518</f>
        <v>6243.3</v>
      </c>
      <c r="I34" s="430">
        <f>'Прайс повний'!J518</f>
        <v>6243.3</v>
      </c>
      <c r="J34" s="368"/>
    </row>
    <row r="35" spans="1:32" ht="24.75" customHeight="1" x14ac:dyDescent="0.25">
      <c r="A35" s="1496"/>
      <c r="B35" s="863" t="str">
        <f>'Прайс повний'!A519</f>
        <v>A03427</v>
      </c>
      <c r="C35" s="863"/>
      <c r="D35" s="864" t="str">
        <f>'Прайс повний'!E519</f>
        <v>FLP-12,5 V/3+1</v>
      </c>
      <c r="E35" s="864" t="str">
        <f>'Прайс повний'!A519</f>
        <v>A03427</v>
      </c>
      <c r="F35" s="1493"/>
      <c r="G35" s="864" t="s">
        <v>16</v>
      </c>
      <c r="H35" s="863">
        <f>'Прайс повний'!I519</f>
        <v>9166.5</v>
      </c>
      <c r="I35" s="434">
        <f>'Прайс повний'!J519</f>
        <v>9166.5</v>
      </c>
      <c r="J35" s="367"/>
    </row>
    <row r="36" spans="1:32" ht="24.75" customHeight="1" x14ac:dyDescent="0.25">
      <c r="A36" s="1494"/>
      <c r="B36" s="859" t="str">
        <f>'Прайс повний'!A520</f>
        <v>A05091</v>
      </c>
      <c r="C36" s="859"/>
      <c r="D36" s="860" t="str">
        <f>'Прайс повний'!E520</f>
        <v>FLP-B+C MAXI V/1</v>
      </c>
      <c r="E36" s="860" t="str">
        <f>'Прайс повний'!A520</f>
        <v>A05091</v>
      </c>
      <c r="F36" s="1498" t="str">
        <f>'Прайс повний'!F520</f>
        <v>Для захисту від перенапруги при прямому і непрямому ударі блискавки. Підходить для об'єктів з однофазним електроживленням або для допоміжних розподільних щитових великих об'єктів.</v>
      </c>
      <c r="G36" s="860" t="s">
        <v>16</v>
      </c>
      <c r="H36" s="859">
        <f>'Прайс повний'!I520</f>
        <v>6205.95</v>
      </c>
      <c r="I36" s="418">
        <f>'Прайс повний'!J520</f>
        <v>6205.95</v>
      </c>
      <c r="J36" s="368"/>
    </row>
    <row r="37" spans="1:32" ht="24.75" customHeight="1" x14ac:dyDescent="0.25">
      <c r="A37" s="1495"/>
      <c r="B37" s="861" t="str">
        <f>'Прайс повний'!A521</f>
        <v>A05095</v>
      </c>
      <c r="C37" s="861"/>
      <c r="D37" s="862" t="str">
        <f>'Прайс повний'!E521</f>
        <v>FLP-B+C MAXI V/1+1</v>
      </c>
      <c r="E37" s="862" t="str">
        <f>'Прайс повний'!A521</f>
        <v>A05095</v>
      </c>
      <c r="F37" s="1492"/>
      <c r="G37" s="862" t="s">
        <v>16</v>
      </c>
      <c r="H37" s="861">
        <f>'Прайс повний'!I521</f>
        <v>10774.8</v>
      </c>
      <c r="I37" s="430">
        <f>'Прайс повний'!J521</f>
        <v>10774.8</v>
      </c>
      <c r="J37" s="368"/>
    </row>
    <row r="38" spans="1:32" ht="24.75" customHeight="1" x14ac:dyDescent="0.25">
      <c r="A38" s="1495"/>
      <c r="B38" s="861" t="str">
        <f>'Прайс повний'!A522</f>
        <v>A05093</v>
      </c>
      <c r="C38" s="861"/>
      <c r="D38" s="862" t="str">
        <f>'Прайс повний'!E522</f>
        <v xml:space="preserve"> FLP-B+C MAXI V/3</v>
      </c>
      <c r="E38" s="862" t="str">
        <f>'Прайс повний'!A522</f>
        <v>A05093</v>
      </c>
      <c r="F38" s="1492"/>
      <c r="G38" s="862" t="s">
        <v>16</v>
      </c>
      <c r="H38" s="861">
        <f>'Прайс повний'!I522</f>
        <v>16621.2</v>
      </c>
      <c r="I38" s="430">
        <f>'Прайс повний'!J522</f>
        <v>16621.2</v>
      </c>
      <c r="J38" s="368"/>
    </row>
    <row r="39" spans="1:32" ht="24.75" customHeight="1" x14ac:dyDescent="0.25">
      <c r="A39" s="1496"/>
      <c r="B39" s="863" t="str">
        <f>'Прайс повний'!A523</f>
        <v>A05096</v>
      </c>
      <c r="C39" s="863"/>
      <c r="D39" s="862" t="str">
        <f>'Прайс повний'!E523</f>
        <v xml:space="preserve">FLP-B+C MAXI V/3+1 </v>
      </c>
      <c r="E39" s="862" t="str">
        <f>'Прайс повний'!A523</f>
        <v>A05096</v>
      </c>
      <c r="F39" s="1493"/>
      <c r="G39" s="864" t="s">
        <v>16</v>
      </c>
      <c r="H39" s="863">
        <f>'Прайс повний'!I523</f>
        <v>24782.85</v>
      </c>
      <c r="I39" s="434">
        <f>'Прайс повний'!J523</f>
        <v>24782.85</v>
      </c>
      <c r="J39" s="367"/>
    </row>
    <row r="40" spans="1:32" ht="24.75" customHeight="1" x14ac:dyDescent="0.25">
      <c r="A40" s="1494"/>
      <c r="B40" s="859" t="str">
        <f>'Прайс повний'!A524</f>
        <v>A01617</v>
      </c>
      <c r="C40" s="859"/>
      <c r="D40" s="860" t="str">
        <f>'Прайс повний'!E524</f>
        <v xml:space="preserve"> SLP-275 V/1</v>
      </c>
      <c r="E40" s="860" t="str">
        <f>'Прайс повний'!A524</f>
        <v>A01617</v>
      </c>
      <c r="F40" s="1498" t="str">
        <f>'Прайс повний'!F524</f>
        <v>Для захисту ланцюгів і пристроїв від впливу індукованої напруги при ударі блискавки і від комутаційної перенапруги.</v>
      </c>
      <c r="G40" s="860" t="s">
        <v>16</v>
      </c>
      <c r="H40" s="861">
        <f>'Прайс повний'!I524</f>
        <v>1428.3</v>
      </c>
      <c r="I40" s="418">
        <f>'Прайс повний'!J524</f>
        <v>1428.3</v>
      </c>
      <c r="J40" s="368"/>
    </row>
    <row r="41" spans="1:32" ht="24.75" customHeight="1" x14ac:dyDescent="0.25">
      <c r="A41" s="1495"/>
      <c r="B41" s="861" t="str">
        <f>'Прайс повний'!A525</f>
        <v>A01948</v>
      </c>
      <c r="C41" s="861"/>
      <c r="D41" s="862" t="str">
        <f>'Прайс повний'!E525</f>
        <v>SLP-275 V/1+1</v>
      </c>
      <c r="E41" s="862" t="str">
        <f>'Прайс повний'!A525</f>
        <v>A01948</v>
      </c>
      <c r="F41" s="1492"/>
      <c r="G41" s="862" t="s">
        <v>16</v>
      </c>
      <c r="H41" s="861">
        <f>'Прайс повний'!I525</f>
        <v>3140.55</v>
      </c>
      <c r="I41" s="516">
        <f>'Прайс повний'!J525</f>
        <v>3140.55</v>
      </c>
      <c r="J41" s="369"/>
    </row>
    <row r="42" spans="1:32" ht="24.75" customHeight="1" x14ac:dyDescent="0.25">
      <c r="A42" s="1495"/>
      <c r="B42" s="861" t="str">
        <f>'Прайс повний'!A526</f>
        <v>A01760</v>
      </c>
      <c r="C42" s="861"/>
      <c r="D42" s="862" t="str">
        <f>'Прайс повний'!E526</f>
        <v>SLP-275 V/3</v>
      </c>
      <c r="E42" s="862" t="str">
        <f>'Прайс повний'!A526</f>
        <v>A01760</v>
      </c>
      <c r="F42" s="1492"/>
      <c r="G42" s="862" t="s">
        <v>16</v>
      </c>
      <c r="H42" s="861">
        <f>'Прайс повний'!I526</f>
        <v>3584.7</v>
      </c>
      <c r="I42" s="516">
        <f>'Прайс повний'!J526</f>
        <v>3584.7</v>
      </c>
      <c r="J42" s="369"/>
    </row>
    <row r="43" spans="1:32" ht="24.75" customHeight="1" x14ac:dyDescent="0.25">
      <c r="A43" s="1495"/>
      <c r="B43" s="861" t="str">
        <f>'Прайс повний'!A527</f>
        <v>A01946</v>
      </c>
      <c r="C43" s="861"/>
      <c r="D43" s="862" t="str">
        <f>'Прайс повний'!E527</f>
        <v>SLP-275 V/3+1</v>
      </c>
      <c r="E43" s="862" t="str">
        <f>'Прайс повний'!A527</f>
        <v>A01946</v>
      </c>
      <c r="F43" s="1492"/>
      <c r="G43" s="862" t="s">
        <v>16</v>
      </c>
      <c r="H43" s="861">
        <f>'Прайс повний'!I527</f>
        <v>5641.2</v>
      </c>
      <c r="I43" s="516">
        <f>'Прайс повний'!J527</f>
        <v>5641.2</v>
      </c>
      <c r="J43" s="369"/>
    </row>
    <row r="44" spans="1:32" ht="24.75" customHeight="1" x14ac:dyDescent="0.25">
      <c r="A44" s="1495"/>
      <c r="B44" s="861" t="str">
        <f>'Прайс повний'!A528</f>
        <v>A01872</v>
      </c>
      <c r="C44" s="861"/>
      <c r="D44" s="862" t="str">
        <f>'Прайс повний'!E528</f>
        <v>DA-275 V/1+1</v>
      </c>
      <c r="E44" s="862" t="str">
        <f>'Прайс повний'!A528</f>
        <v>A01872</v>
      </c>
      <c r="F44" s="1492"/>
      <c r="G44" s="862" t="s">
        <v>16</v>
      </c>
      <c r="H44" s="861">
        <f>'Прайс повний'!I528</f>
        <v>3119.85</v>
      </c>
      <c r="I44" s="516">
        <f>'Прайс повний'!J528</f>
        <v>3119.85</v>
      </c>
      <c r="J44" s="369"/>
    </row>
    <row r="45" spans="1:32" ht="24.75" customHeight="1" x14ac:dyDescent="0.25">
      <c r="A45" s="1496"/>
      <c r="B45" s="861" t="str">
        <f>'Прайс повний'!A529</f>
        <v>A01848</v>
      </c>
      <c r="C45" s="863"/>
      <c r="D45" s="862" t="str">
        <f>'Прайс повний'!E529</f>
        <v>DA-275 V/3+1</v>
      </c>
      <c r="E45" s="862" t="str">
        <f>'Прайс повний'!A529</f>
        <v>A01848</v>
      </c>
      <c r="F45" s="1493"/>
      <c r="G45" s="864" t="s">
        <v>16</v>
      </c>
      <c r="H45" s="863">
        <f>'Прайс повний'!I529</f>
        <v>5302.35</v>
      </c>
      <c r="I45" s="430">
        <f>'Прайс повний'!J529</f>
        <v>5302.35</v>
      </c>
      <c r="J45" s="368"/>
    </row>
    <row r="46" spans="1:32" ht="99.75" customHeight="1" thickBot="1" x14ac:dyDescent="0.3">
      <c r="A46" s="267"/>
      <c r="B46" s="859" t="str">
        <f>'Прайс повний'!A530</f>
        <v>DA275A</v>
      </c>
      <c r="C46" s="865"/>
      <c r="D46" s="860" t="str">
        <f>'Прайс повний'!E530</f>
        <v>DA-275 A</v>
      </c>
      <c r="E46" s="860" t="str">
        <f>'Прайс повний'!A530</f>
        <v>DA275A</v>
      </c>
      <c r="F46" s="866" t="str">
        <f>'Прайс повний'!F530</f>
        <v>Однофазний пристрій захисту від перенапруг</v>
      </c>
      <c r="G46" s="867" t="s">
        <v>16</v>
      </c>
      <c r="H46" s="863">
        <f>'Прайс повний'!I530</f>
        <v>2006.55</v>
      </c>
      <c r="I46" s="418">
        <f>'Прайс повний'!J530</f>
        <v>2006.55</v>
      </c>
      <c r="J46" s="370"/>
    </row>
    <row r="47" spans="1:32" ht="18" customHeight="1" thickBot="1" x14ac:dyDescent="0.3">
      <c r="A47" s="292"/>
      <c r="B47" s="293"/>
      <c r="C47" s="294"/>
      <c r="D47" s="294"/>
      <c r="E47" s="1474"/>
      <c r="F47" s="1462" t="s">
        <v>1617</v>
      </c>
      <c r="G47" s="1487"/>
      <c r="H47" s="1487"/>
      <c r="I47" s="1487"/>
      <c r="J47" s="1500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64.5" customHeight="1" x14ac:dyDescent="0.25">
      <c r="A48" s="1473"/>
      <c r="B48" s="1035">
        <f>'Прайс повний'!A413</f>
        <v>901401</v>
      </c>
      <c r="C48" s="682"/>
      <c r="D48" s="466" t="str">
        <f>'Прайс повний'!E413</f>
        <v>RST Power T1+T2 1+0 275V</v>
      </c>
      <c r="E48" s="466" t="str">
        <f>'Прайс повний'!D413</f>
        <v xml:space="preserve">901401 </v>
      </c>
      <c r="F48" s="1025" t="str">
        <f>'Прайс повний'!F413</f>
        <v>Захист електроживлення АC; TN, TNC, TNS</v>
      </c>
      <c r="G48" s="467" t="s">
        <v>16</v>
      </c>
      <c r="H48" s="773">
        <f>'Прайс повний'!I413</f>
        <v>1287</v>
      </c>
      <c r="I48" s="516">
        <f>'Прайс повний'!J413</f>
        <v>1287</v>
      </c>
      <c r="J48" s="425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64.5" customHeight="1" x14ac:dyDescent="0.25">
      <c r="A49" s="1026"/>
      <c r="B49" s="1033">
        <f>'Прайс повний'!A414</f>
        <v>901404</v>
      </c>
      <c r="C49" s="581"/>
      <c r="D49" s="414" t="str">
        <f>'Прайс повний'!E414</f>
        <v>RST Power T1+T2 4+0 275V</v>
      </c>
      <c r="E49" s="414" t="str">
        <f>'Прайс повний'!D414</f>
        <v xml:space="preserve">901404 </v>
      </c>
      <c r="F49" s="866" t="str">
        <f>'Прайс повний'!F414</f>
        <v>Захист електроживлення АC; 3ф TNS</v>
      </c>
      <c r="G49" s="417" t="s">
        <v>16</v>
      </c>
      <c r="H49" s="591">
        <f>'Прайс повний'!I414</f>
        <v>5163</v>
      </c>
      <c r="I49" s="544">
        <f>'Прайс повний'!J414</f>
        <v>5163</v>
      </c>
      <c r="J49" s="463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64.5" customHeight="1" x14ac:dyDescent="0.25">
      <c r="A50" s="1026"/>
      <c r="B50" s="1033">
        <f>'Прайс повний'!A415</f>
        <v>901418</v>
      </c>
      <c r="C50" s="581"/>
      <c r="D50" s="414" t="str">
        <f>'Прайс повний'!E415</f>
        <v>RST Power T1+T2 3+1 275V FM</v>
      </c>
      <c r="E50" s="414" t="str">
        <f>'Прайс повний'!D415</f>
        <v xml:space="preserve">901418 </v>
      </c>
      <c r="F50" s="866" t="str">
        <f>'Прайс повний'!F415</f>
        <v>Захист електроживлення АC; 3ф TNS, TT</v>
      </c>
      <c r="G50" s="417" t="s">
        <v>16</v>
      </c>
      <c r="H50" s="591">
        <f>'Прайс повний'!I415</f>
        <v>5856</v>
      </c>
      <c r="I50" s="544">
        <f>'Прайс повний'!J415</f>
        <v>5856</v>
      </c>
      <c r="J50" s="463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64.5" customHeight="1" x14ac:dyDescent="0.25">
      <c r="A51" s="1026"/>
      <c r="B51" s="1033">
        <f>'Прайс повний'!A416</f>
        <v>901416</v>
      </c>
      <c r="C51" s="581"/>
      <c r="D51" s="414" t="str">
        <f>'Прайс повний'!E416</f>
        <v>RST Power T1+T2 1+1 275V FM</v>
      </c>
      <c r="E51" s="414" t="str">
        <f>'Прайс повний'!D416</f>
        <v xml:space="preserve">901416 </v>
      </c>
      <c r="F51" s="866" t="str">
        <f>'Прайс повний'!F416</f>
        <v>Захист електроживлення АC; 1ф TN, TT</v>
      </c>
      <c r="G51" s="417" t="s">
        <v>16</v>
      </c>
      <c r="H51" s="591">
        <f>'Прайс повний'!I416</f>
        <v>2970</v>
      </c>
      <c r="I51" s="544">
        <f>'Прайс повний'!J416</f>
        <v>2970</v>
      </c>
      <c r="J51" s="463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64.5" customHeight="1" x14ac:dyDescent="0.25">
      <c r="A52" s="1026"/>
      <c r="B52" s="1033">
        <f>'Прайс повний'!A417</f>
        <v>902201</v>
      </c>
      <c r="C52" s="581"/>
      <c r="D52" s="414" t="str">
        <f>'Прайс повний'!E417</f>
        <v>RST Power T2 1+0 275V</v>
      </c>
      <c r="E52" s="414" t="str">
        <f>'Прайс повний'!D417</f>
        <v xml:space="preserve">902201 </v>
      </c>
      <c r="F52" s="866" t="str">
        <f>'Прайс повний'!F417</f>
        <v>Захист електроживлення АC; TN, TNC, TNS</v>
      </c>
      <c r="G52" s="417" t="s">
        <v>16</v>
      </c>
      <c r="H52" s="591">
        <f>'Прайс повний'!I417</f>
        <v>693</v>
      </c>
      <c r="I52" s="544">
        <f>'Прайс повний'!J417</f>
        <v>693</v>
      </c>
      <c r="J52" s="463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64.5" customHeight="1" x14ac:dyDescent="0.25">
      <c r="A53" s="1026"/>
      <c r="B53" s="1033">
        <f>'Прайс повний'!A418</f>
        <v>902204</v>
      </c>
      <c r="C53" s="581"/>
      <c r="D53" s="414" t="str">
        <f>'Прайс повний'!E418</f>
        <v>RST Power T2 4+0 275V</v>
      </c>
      <c r="E53" s="414" t="str">
        <f>'Прайс повний'!D418</f>
        <v xml:space="preserve">902204 </v>
      </c>
      <c r="F53" s="866" t="str">
        <f>'Прайс повний'!F418</f>
        <v>Захист електроживлення АC; 3ф TNS</v>
      </c>
      <c r="G53" s="417" t="s">
        <v>16</v>
      </c>
      <c r="H53" s="591">
        <f>'Прайс повний'!I418</f>
        <v>2730</v>
      </c>
      <c r="I53" s="544">
        <f>'Прайс повний'!J418</f>
        <v>2730</v>
      </c>
      <c r="J53" s="463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64.5" customHeight="1" x14ac:dyDescent="0.25">
      <c r="A54" s="1026"/>
      <c r="B54" s="1033">
        <f>'Прайс повний'!A419</f>
        <v>902218</v>
      </c>
      <c r="C54" s="581"/>
      <c r="D54" s="414" t="str">
        <f>'Прайс повний'!E419</f>
        <v>RST Power T2 3+1 275V FM</v>
      </c>
      <c r="E54" s="414" t="str">
        <f>'Прайс повний'!D419</f>
        <v xml:space="preserve">902218 </v>
      </c>
      <c r="F54" s="866" t="str">
        <f>'Прайс повний'!F419</f>
        <v>Захист електроживлення АC; 3ф TNS. TT</v>
      </c>
      <c r="G54" s="417" t="s">
        <v>16</v>
      </c>
      <c r="H54" s="591">
        <f>'Прайс повний'!I419</f>
        <v>3438</v>
      </c>
      <c r="I54" s="544">
        <f>'Прайс повний'!J419</f>
        <v>3438</v>
      </c>
      <c r="J54" s="463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64.5" customHeight="1" x14ac:dyDescent="0.25">
      <c r="A55" s="1027"/>
      <c r="B55" s="1033">
        <f>'Прайс повний'!A420</f>
        <v>902216</v>
      </c>
      <c r="C55" s="581"/>
      <c r="D55" s="414" t="str">
        <f>'Прайс повний'!E420</f>
        <v>RST Power T2 1+1 275V FM</v>
      </c>
      <c r="E55" s="414" t="str">
        <f>'Прайс повний'!D420</f>
        <v xml:space="preserve">902216 </v>
      </c>
      <c r="F55" s="866" t="str">
        <f>'Прайс повний'!F420</f>
        <v>Захист електроживлення АC; 1ф TN, TT</v>
      </c>
      <c r="G55" s="417" t="s">
        <v>16</v>
      </c>
      <c r="H55" s="591">
        <f>'Прайс повний'!I420</f>
        <v>1515</v>
      </c>
      <c r="I55" s="544">
        <f>'Прайс повний'!J420</f>
        <v>1515</v>
      </c>
      <c r="J55" s="463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64.5" customHeight="1" x14ac:dyDescent="0.25">
      <c r="A56" s="1026"/>
      <c r="B56" s="1033">
        <f>'Прайс повний'!A421</f>
        <v>903302</v>
      </c>
      <c r="C56" s="581"/>
      <c r="D56" s="414" t="str">
        <f>'Прайс повний'!E421</f>
        <v>RST Power T3 255V/16A</v>
      </c>
      <c r="E56" s="414" t="str">
        <f>'Прайс повний'!D421</f>
        <v xml:space="preserve">903302 </v>
      </c>
      <c r="F56" s="866" t="str">
        <f>'Прайс повний'!F421</f>
        <v>Захист електроживлення АC; 1ф TN, TT</v>
      </c>
      <c r="G56" s="417" t="s">
        <v>16</v>
      </c>
      <c r="H56" s="591">
        <f>'Прайс повний'!I421</f>
        <v>849</v>
      </c>
      <c r="I56" s="544">
        <f>'Прайс повний'!J421</f>
        <v>849</v>
      </c>
      <c r="J56" s="463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64.5" customHeight="1" x14ac:dyDescent="0.25">
      <c r="A57" s="1026"/>
      <c r="B57" s="1033">
        <f>'Прайс повний'!A422</f>
        <v>941402</v>
      </c>
      <c r="C57" s="581"/>
      <c r="D57" s="414" t="str">
        <f>'Прайс повний'!E422</f>
        <v>RST Solar PV T1+T2 G 1000V DC</v>
      </c>
      <c r="E57" s="414" t="str">
        <f>'Прайс повний'!D422</f>
        <v xml:space="preserve">941402 </v>
      </c>
      <c r="F57" s="1023" t="str">
        <f>'Прайс повний'!F422</f>
        <v>Захист фотоелектриних систем DC</v>
      </c>
      <c r="G57" s="417" t="s">
        <v>16</v>
      </c>
      <c r="H57" s="591">
        <f>'Прайс повний'!I422</f>
        <v>4881</v>
      </c>
      <c r="I57" s="544">
        <f>'Прайс повний'!J422</f>
        <v>4881</v>
      </c>
      <c r="J57" s="463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64.5" customHeight="1" x14ac:dyDescent="0.25">
      <c r="A58" s="1026"/>
      <c r="B58" s="1033">
        <f>'Прайс повний'!A423</f>
        <v>941502</v>
      </c>
      <c r="C58" s="581"/>
      <c r="D58" s="414" t="str">
        <f>'Прайс повний'!E423</f>
        <v xml:space="preserve">RST Solar PV T1+T2 Y 1200V DC </v>
      </c>
      <c r="E58" s="414" t="str">
        <f>'Прайс повний'!D423</f>
        <v xml:space="preserve">941502 </v>
      </c>
      <c r="F58" s="1023" t="str">
        <f>'Прайс повний'!F423</f>
        <v>Захист фотоелектриних систем DC</v>
      </c>
      <c r="G58" s="417" t="s">
        <v>16</v>
      </c>
      <c r="H58" s="591">
        <f>'Прайс повний'!I423</f>
        <v>5262</v>
      </c>
      <c r="I58" s="544">
        <f>'Прайс повний'!J423</f>
        <v>5262</v>
      </c>
      <c r="J58" s="1034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64.5" customHeight="1" x14ac:dyDescent="0.25">
      <c r="A59" s="1026"/>
      <c r="B59" s="1035">
        <f>'Прайс повний'!A424</f>
        <v>941506</v>
      </c>
      <c r="C59" s="682"/>
      <c r="D59" s="466" t="str">
        <f>'Прайс повний'!E424</f>
        <v>RST Solar PV T1+T2 Y 1500V DC FM</v>
      </c>
      <c r="E59" s="466" t="str">
        <f>'Прайс повний'!D424</f>
        <v xml:space="preserve">941506 </v>
      </c>
      <c r="F59" s="1024" t="str">
        <f>'Прайс повний'!F424</f>
        <v>Захист фотоелектриних систем DC</v>
      </c>
      <c r="G59" s="467" t="s">
        <v>16</v>
      </c>
      <c r="H59" s="773">
        <f>'Прайс повний'!I424</f>
        <v>9477</v>
      </c>
      <c r="I59" s="516">
        <f>'Прайс повний'!J424</f>
        <v>9477</v>
      </c>
      <c r="J59" s="1034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64.5" customHeight="1" x14ac:dyDescent="0.25">
      <c r="A60" s="1489"/>
      <c r="B60" s="1033">
        <f>'Прайс повний'!A425</f>
        <v>942202</v>
      </c>
      <c r="C60" s="581"/>
      <c r="D60" s="414" t="str">
        <f>'Прайс повний'!E425</f>
        <v>RST Solar PV T2 G 1000V DC</v>
      </c>
      <c r="E60" s="414" t="str">
        <f>'Прайс повний'!D425</f>
        <v xml:space="preserve">942202 </v>
      </c>
      <c r="F60" s="1023" t="str">
        <f>'Прайс повний'!F425</f>
        <v>Захист фотоелектриних систем DC</v>
      </c>
      <c r="G60" s="417" t="s">
        <v>16</v>
      </c>
      <c r="H60" s="591">
        <f>'Прайс повний'!I425</f>
        <v>3012</v>
      </c>
      <c r="I60" s="544">
        <f>'Прайс повний'!J425</f>
        <v>3012</v>
      </c>
      <c r="J60" s="1034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64.5" customHeight="1" x14ac:dyDescent="0.25">
      <c r="A61" s="1499"/>
      <c r="B61" s="978">
        <f>'Прайс повний'!B426</f>
        <v>942302</v>
      </c>
      <c r="C61" s="683"/>
      <c r="D61" s="468" t="str">
        <f>'Прайс повний'!E426</f>
        <v xml:space="preserve">RST Solar PV T2 G 1200V DC </v>
      </c>
      <c r="E61" s="468" t="str">
        <f>'Прайс повний'!D426</f>
        <v xml:space="preserve">942302 </v>
      </c>
      <c r="F61" s="1025" t="str">
        <f>'Прайс повний'!F426</f>
        <v>Захист фотоелектриних систем DC</v>
      </c>
      <c r="G61" s="470" t="s">
        <v>16</v>
      </c>
      <c r="H61" s="858">
        <f>'Прайс повний'!I426</f>
        <v>3297</v>
      </c>
      <c r="I61" s="517">
        <f>'Прайс повний'!J426</f>
        <v>3297</v>
      </c>
      <c r="J61" s="1036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x14ac:dyDescent="0.25">
      <c r="A62" s="1028"/>
      <c r="F62" s="271"/>
    </row>
    <row r="63" spans="1:30" x14ac:dyDescent="0.25">
      <c r="A63" s="1426" t="s">
        <v>1717</v>
      </c>
      <c r="B63" s="1029"/>
      <c r="C63" s="1029"/>
      <c r="D63" s="1029"/>
      <c r="E63" s="1029"/>
      <c r="F63" s="1029"/>
      <c r="G63" s="1029"/>
      <c r="H63" s="1029"/>
      <c r="I63" s="1029"/>
      <c r="J63" s="1029"/>
      <c r="K63" s="1029"/>
      <c r="L63" s="1029"/>
    </row>
    <row r="68" spans="2:2" x14ac:dyDescent="0.25">
      <c r="B68" s="1489"/>
    </row>
    <row r="69" spans="2:2" x14ac:dyDescent="0.25">
      <c r="B69" s="1489"/>
    </row>
  </sheetData>
  <sheetProtection algorithmName="SHA-512" hashValue="bVAho/XAM6zLHbVdUMDWEpymCYPdPgVy+jURRWZJD/jxx0SxCWg8uWYQCw4Jfb1Q/AnllJfFmUo70ssCkmINdw==" saltValue="tcY9F1afax93qtknDoRnoQ==" spinCount="100000" sheet="1" objects="1" selectLockedCells="1"/>
  <mergeCells count="29">
    <mergeCell ref="A1:A3"/>
    <mergeCell ref="A60:A61"/>
    <mergeCell ref="G47:H47"/>
    <mergeCell ref="I47:J47"/>
    <mergeCell ref="I31:J31"/>
    <mergeCell ref="G31:H31"/>
    <mergeCell ref="A9:A21"/>
    <mergeCell ref="F6:F7"/>
    <mergeCell ref="F8:F21"/>
    <mergeCell ref="B68:B69"/>
    <mergeCell ref="F22:F24"/>
    <mergeCell ref="F25:F26"/>
    <mergeCell ref="F27:F30"/>
    <mergeCell ref="A40:A45"/>
    <mergeCell ref="A36:A39"/>
    <mergeCell ref="A32:A35"/>
    <mergeCell ref="A27:A30"/>
    <mergeCell ref="F40:F45"/>
    <mergeCell ref="F32:F35"/>
    <mergeCell ref="A25:A26"/>
    <mergeCell ref="A22:A24"/>
    <mergeCell ref="F36:F39"/>
    <mergeCell ref="O7:R8"/>
    <mergeCell ref="B1:C3"/>
    <mergeCell ref="D1:F2"/>
    <mergeCell ref="D3:F3"/>
    <mergeCell ref="G1:I2"/>
    <mergeCell ref="G5:H5"/>
    <mergeCell ref="G3:H3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FFFF00"/>
    <pageSetUpPr fitToPage="1"/>
  </sheetPr>
  <dimension ref="A1:AE98"/>
  <sheetViews>
    <sheetView showGridLines="0" zoomScaleNormal="100" workbookViewId="0">
      <pane ySplit="4" topLeftCell="A5" activePane="bottomLeft" state="frozen"/>
      <selection activeCell="A7" sqref="A7"/>
      <selection pane="bottomLeft" sqref="A1:A3"/>
    </sheetView>
  </sheetViews>
  <sheetFormatPr defaultColWidth="14.42578125" defaultRowHeight="15" customHeight="1" x14ac:dyDescent="0.25"/>
  <cols>
    <col min="1" max="1" width="19.28515625" customWidth="1"/>
    <col min="2" max="2" width="8.140625" customWidth="1"/>
    <col min="3" max="3" width="11.140625" customWidth="1"/>
    <col min="4" max="4" width="31.28515625" customWidth="1"/>
    <col min="5" max="5" width="10.28515625" customWidth="1"/>
    <col min="6" max="6" width="41.85546875" customWidth="1"/>
    <col min="7" max="7" width="13.140625" customWidth="1"/>
    <col min="8" max="8" width="14.28515625" customWidth="1"/>
    <col min="9" max="9" width="14.7109375" customWidth="1"/>
    <col min="10" max="10" width="10.7109375" customWidth="1"/>
    <col min="11" max="11" width="8.7109375" customWidth="1"/>
  </cols>
  <sheetData>
    <row r="1" spans="1:31" ht="27" customHeight="1" x14ac:dyDescent="0.25">
      <c r="A1" s="1483" t="e" vm="9">
        <v>#VALUE!</v>
      </c>
      <c r="B1" s="1482" t="e" vm="10">
        <v>#VALUE!</v>
      </c>
      <c r="C1" s="1482"/>
      <c r="D1" s="1482" t="s">
        <v>847</v>
      </c>
      <c r="E1" s="1482"/>
      <c r="F1" s="1482"/>
      <c r="G1" s="1486" t="str">
        <f>Заземлення!G1</f>
        <v>Прайс-лист від  20.05.2026р.</v>
      </c>
      <c r="H1" s="1486"/>
      <c r="I1" s="1486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483"/>
      <c r="B2" s="1482"/>
      <c r="C2" s="1482"/>
      <c r="D2" s="1482"/>
      <c r="E2" s="1482"/>
      <c r="F2" s="1482"/>
      <c r="G2" s="1486"/>
      <c r="H2" s="1486"/>
      <c r="I2" s="1486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3" customHeight="1" thickBot="1" x14ac:dyDescent="0.3">
      <c r="A3" s="1484"/>
      <c r="B3" s="1609"/>
      <c r="C3" s="1609"/>
      <c r="D3" s="1485" t="s">
        <v>848</v>
      </c>
      <c r="E3" s="1485"/>
      <c r="F3" s="1485"/>
      <c r="G3" s="1488" t="s">
        <v>1107</v>
      </c>
      <c r="H3" s="1488"/>
      <c r="I3" s="262"/>
      <c r="J3" s="263"/>
      <c r="K3" s="264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" customHeight="1" thickBot="1" x14ac:dyDescent="0.3">
      <c r="A4" s="849" t="s">
        <v>0</v>
      </c>
      <c r="B4" s="850" t="s">
        <v>1</v>
      </c>
      <c r="C4" s="851" t="s">
        <v>2</v>
      </c>
      <c r="D4" s="852" t="s">
        <v>3</v>
      </c>
      <c r="E4" s="851" t="s">
        <v>4</v>
      </c>
      <c r="F4" s="852" t="s">
        <v>5</v>
      </c>
      <c r="G4" s="853" t="s">
        <v>6</v>
      </c>
      <c r="H4" s="853" t="s">
        <v>7</v>
      </c>
      <c r="I4" s="854" t="s">
        <v>8</v>
      </c>
      <c r="J4" s="855" t="s">
        <v>9</v>
      </c>
      <c r="K4" s="8"/>
    </row>
    <row r="5" spans="1:31" ht="18" customHeight="1" thickBot="1" x14ac:dyDescent="0.3">
      <c r="A5" s="1561" t="s">
        <v>1406</v>
      </c>
      <c r="B5" s="1562"/>
      <c r="C5" s="1562"/>
      <c r="D5" s="1562"/>
      <c r="E5" s="1562"/>
      <c r="F5" s="1562"/>
      <c r="G5" s="1562"/>
      <c r="H5" s="1562"/>
      <c r="I5" s="1562"/>
      <c r="J5" s="1563"/>
      <c r="K5" s="5"/>
    </row>
    <row r="6" spans="1:31" ht="69.75" customHeight="1" x14ac:dyDescent="0.25">
      <c r="A6" s="255"/>
      <c r="B6" s="1476"/>
      <c r="C6" s="703"/>
      <c r="D6" s="431" t="s">
        <v>691</v>
      </c>
      <c r="E6" s="432" t="s">
        <v>692</v>
      </c>
      <c r="F6" s="431" t="str">
        <f>'Прайс повний'!F379</f>
        <v>Універсальні пристрій для вирівнювання дроту і полоси, к-сть роликів - 9шт.</v>
      </c>
      <c r="G6" s="431" t="s">
        <v>16</v>
      </c>
      <c r="H6" s="1477">
        <f>'Прайс повний'!I379</f>
        <v>35000</v>
      </c>
      <c r="I6" s="1478">
        <f>'Прайс повний'!J379</f>
        <v>35000</v>
      </c>
      <c r="J6" s="844"/>
      <c r="K6" s="5"/>
    </row>
    <row r="7" spans="1:31" ht="24.75" customHeight="1" x14ac:dyDescent="0.25">
      <c r="A7" s="1606"/>
      <c r="B7" s="783"/>
      <c r="C7" s="840" t="s">
        <v>45</v>
      </c>
      <c r="D7" s="444" t="s">
        <v>377</v>
      </c>
      <c r="E7" s="843" t="s">
        <v>378</v>
      </c>
      <c r="F7" s="1610" t="s">
        <v>379</v>
      </c>
      <c r="G7" s="460" t="s">
        <v>380</v>
      </c>
      <c r="H7" s="837">
        <f>'Прайс повний'!I380</f>
        <v>94</v>
      </c>
      <c r="I7" s="838">
        <f>'Прайс повний'!J380</f>
        <v>94</v>
      </c>
      <c r="J7" s="842"/>
      <c r="K7" s="5"/>
    </row>
    <row r="8" spans="1:31" ht="24.75" customHeight="1" x14ac:dyDescent="0.25">
      <c r="A8" s="1607"/>
      <c r="B8" s="783"/>
      <c r="C8" s="840" t="s">
        <v>45</v>
      </c>
      <c r="D8" s="444" t="s">
        <v>381</v>
      </c>
      <c r="E8" s="843" t="s">
        <v>382</v>
      </c>
      <c r="F8" s="1611"/>
      <c r="G8" s="460" t="s">
        <v>380</v>
      </c>
      <c r="H8" s="837">
        <f>'Прайс повний'!I381</f>
        <v>128</v>
      </c>
      <c r="I8" s="838">
        <f>'Прайс повний'!J381</f>
        <v>128</v>
      </c>
      <c r="J8" s="844"/>
      <c r="K8" s="5"/>
    </row>
    <row r="9" spans="1:31" ht="24.75" customHeight="1" x14ac:dyDescent="0.25">
      <c r="A9" s="1607"/>
      <c r="B9" s="784"/>
      <c r="C9" s="845" t="s">
        <v>45</v>
      </c>
      <c r="D9" s="427" t="s">
        <v>383</v>
      </c>
      <c r="E9" s="846" t="s">
        <v>384</v>
      </c>
      <c r="F9" s="1611"/>
      <c r="G9" s="847" t="s">
        <v>380</v>
      </c>
      <c r="H9" s="837">
        <f>'Прайс повний'!I382</f>
        <v>154</v>
      </c>
      <c r="I9" s="838">
        <f>'Прайс повний'!J382</f>
        <v>154</v>
      </c>
      <c r="J9" s="844"/>
      <c r="K9" s="5"/>
    </row>
    <row r="10" spans="1:31" ht="24.75" customHeight="1" x14ac:dyDescent="0.25">
      <c r="A10" s="1608"/>
      <c r="B10" s="783"/>
      <c r="C10" s="840" t="s">
        <v>45</v>
      </c>
      <c r="D10" s="444" t="s">
        <v>385</v>
      </c>
      <c r="E10" s="843" t="s">
        <v>386</v>
      </c>
      <c r="F10" s="1612"/>
      <c r="G10" s="431" t="s">
        <v>380</v>
      </c>
      <c r="H10" s="837">
        <f>'Прайс повний'!I383</f>
        <v>184</v>
      </c>
      <c r="I10" s="838">
        <f>'Прайс повний'!J383</f>
        <v>184</v>
      </c>
      <c r="J10" s="848"/>
      <c r="K10" s="5"/>
    </row>
    <row r="11" spans="1:31" ht="34.5" customHeight="1" x14ac:dyDescent="0.25">
      <c r="A11" s="322"/>
      <c r="B11" s="782"/>
      <c r="C11" s="841"/>
      <c r="D11" s="444" t="s">
        <v>387</v>
      </c>
      <c r="E11" s="444" t="s">
        <v>388</v>
      </c>
      <c r="F11" s="444" t="s">
        <v>389</v>
      </c>
      <c r="G11" s="444" t="s">
        <v>380</v>
      </c>
      <c r="H11" s="837">
        <f>'Прайс повний'!I384</f>
        <v>70</v>
      </c>
      <c r="I11" s="838">
        <f>'Прайс повний'!J384</f>
        <v>70</v>
      </c>
      <c r="J11" s="848"/>
      <c r="K11" s="5"/>
    </row>
    <row r="12" spans="1:31" ht="50.25" hidden="1" customHeight="1" x14ac:dyDescent="0.25">
      <c r="A12" s="322"/>
      <c r="B12" s="781"/>
      <c r="C12" s="840"/>
      <c r="D12" s="444" t="s">
        <v>390</v>
      </c>
      <c r="E12" s="444" t="s">
        <v>391</v>
      </c>
      <c r="F12" s="444" t="s">
        <v>392</v>
      </c>
      <c r="G12" s="444" t="s">
        <v>16</v>
      </c>
      <c r="H12" s="837">
        <f>'Прайс повний'!I385</f>
        <v>380</v>
      </c>
      <c r="I12" s="838">
        <f>'Прайс повний'!J385</f>
        <v>380</v>
      </c>
      <c r="J12" s="839"/>
      <c r="K12" s="371"/>
    </row>
    <row r="13" spans="1:31" ht="27.75" customHeight="1" x14ac:dyDescent="0.25">
      <c r="E13" s="9"/>
      <c r="I13" s="2"/>
      <c r="J13" s="7"/>
      <c r="K13" s="372"/>
    </row>
    <row r="14" spans="1:31" ht="12.75" customHeight="1" x14ac:dyDescent="0.25">
      <c r="A14" s="10"/>
      <c r="B14" s="10"/>
      <c r="E14" s="9"/>
      <c r="H14" s="5"/>
      <c r="I14" s="11"/>
      <c r="J14" s="7"/>
      <c r="K14" s="5"/>
    </row>
    <row r="15" spans="1:31" ht="12.7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6"/>
      <c r="K15" s="5"/>
    </row>
    <row r="16" spans="1:31" ht="12.7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6"/>
      <c r="K16" s="5"/>
    </row>
    <row r="17" spans="1:11" ht="12.75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6"/>
      <c r="K17" s="5"/>
    </row>
    <row r="18" spans="1:11" ht="12.7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6"/>
      <c r="K18" s="5"/>
    </row>
    <row r="19" spans="1:11" ht="12.7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6"/>
      <c r="K19" s="5"/>
    </row>
    <row r="20" spans="1:11" ht="12.7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6"/>
      <c r="K20" s="5"/>
    </row>
    <row r="21" spans="1:11" ht="12.7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6"/>
      <c r="K21" s="5"/>
    </row>
    <row r="22" spans="1:11" ht="12.7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6"/>
      <c r="K22" s="5"/>
    </row>
    <row r="23" spans="1:11" ht="12.7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6"/>
      <c r="K23" s="5"/>
    </row>
    <row r="24" spans="1:11" ht="12.7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</row>
    <row r="25" spans="1:11" ht="12.75" customHeight="1" x14ac:dyDescent="0.25">
      <c r="A25" s="5"/>
      <c r="B25" s="5"/>
      <c r="C25" s="5"/>
      <c r="D25" s="5"/>
      <c r="E25" s="5"/>
      <c r="F25" s="6"/>
      <c r="G25" s="5"/>
    </row>
    <row r="26" spans="1:11" ht="12.75" customHeight="1" x14ac:dyDescent="0.25">
      <c r="A26" s="5"/>
      <c r="B26" s="5"/>
      <c r="C26" s="5"/>
      <c r="D26" s="5"/>
      <c r="E26" s="5"/>
      <c r="F26" s="6"/>
      <c r="G26" s="5"/>
    </row>
    <row r="27" spans="1:11" ht="12.75" customHeight="1" x14ac:dyDescent="0.25">
      <c r="A27" s="5"/>
      <c r="B27" s="5"/>
      <c r="C27" s="5"/>
      <c r="D27" s="5"/>
      <c r="E27" s="5"/>
      <c r="F27" s="6"/>
      <c r="G27" s="5"/>
    </row>
    <row r="28" spans="1:11" ht="12.75" customHeight="1" x14ac:dyDescent="0.25">
      <c r="A28" s="5"/>
      <c r="B28" s="5"/>
      <c r="C28" s="5"/>
      <c r="D28" s="5"/>
      <c r="E28" s="5"/>
      <c r="F28" s="6"/>
      <c r="G28" s="5"/>
    </row>
    <row r="29" spans="1:11" ht="12.75" customHeight="1" x14ac:dyDescent="0.25">
      <c r="A29" s="5"/>
      <c r="B29" s="5"/>
      <c r="C29" s="5"/>
      <c r="D29" s="5"/>
      <c r="E29" s="5"/>
      <c r="F29" s="6"/>
      <c r="G29" s="5"/>
    </row>
    <row r="30" spans="1:11" ht="12.75" customHeight="1" x14ac:dyDescent="0.25">
      <c r="A30" s="5"/>
      <c r="B30" s="5"/>
      <c r="C30" s="5"/>
      <c r="D30" s="5"/>
      <c r="E30" s="5"/>
      <c r="F30" s="6"/>
      <c r="G30" s="5"/>
    </row>
    <row r="31" spans="1:11" ht="12.75" customHeight="1" x14ac:dyDescent="0.25">
      <c r="A31" s="5"/>
      <c r="B31" s="5"/>
      <c r="C31" s="5"/>
      <c r="D31" s="5"/>
      <c r="E31" s="5"/>
      <c r="F31" s="6"/>
      <c r="G31" s="5"/>
    </row>
    <row r="32" spans="1:11" ht="12.75" customHeight="1" x14ac:dyDescent="0.25">
      <c r="A32" s="5"/>
      <c r="B32" s="5"/>
      <c r="C32" s="5"/>
      <c r="D32" s="5"/>
      <c r="E32" s="5"/>
      <c r="F32" s="6"/>
      <c r="G32" s="5"/>
    </row>
    <row r="33" spans="1:11" ht="12.75" customHeight="1" x14ac:dyDescent="0.25">
      <c r="A33" s="5"/>
      <c r="B33" s="5"/>
      <c r="C33" s="5"/>
      <c r="D33" s="5"/>
      <c r="E33" s="5"/>
      <c r="F33" s="6"/>
      <c r="G33" s="5"/>
    </row>
    <row r="34" spans="1:11" ht="12.7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6"/>
      <c r="K34" s="5"/>
    </row>
    <row r="35" spans="1:11" ht="12.7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6"/>
      <c r="K35" s="5"/>
    </row>
    <row r="36" spans="1:11" ht="12.7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6"/>
      <c r="K36" s="5"/>
    </row>
    <row r="37" spans="1:11" ht="12.7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6"/>
      <c r="K37" s="5"/>
    </row>
    <row r="38" spans="1:11" ht="12.7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6"/>
      <c r="K38" s="5"/>
    </row>
    <row r="39" spans="1:11" ht="12.7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6"/>
      <c r="K39" s="5"/>
    </row>
    <row r="40" spans="1:11" ht="12.7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6"/>
      <c r="K40" s="5"/>
    </row>
    <row r="41" spans="1:11" ht="12.7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6"/>
      <c r="K41" s="5"/>
    </row>
    <row r="42" spans="1:11" ht="12.7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6"/>
      <c r="K42" s="5"/>
    </row>
    <row r="43" spans="1:11" ht="12.7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6"/>
      <c r="K43" s="5"/>
    </row>
    <row r="44" spans="1:11" ht="12.7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6"/>
      <c r="K44" s="5"/>
    </row>
    <row r="45" spans="1:11" ht="12.7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6"/>
      <c r="K45" s="5"/>
    </row>
    <row r="46" spans="1:11" ht="12.7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6"/>
      <c r="K46" s="5"/>
    </row>
    <row r="47" spans="1:11" ht="12.7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6"/>
      <c r="K47" s="5"/>
    </row>
    <row r="48" spans="1:11" ht="12.7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6"/>
      <c r="K48" s="5"/>
    </row>
    <row r="49" spans="1:11" ht="12.7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6"/>
      <c r="K49" s="5"/>
    </row>
    <row r="50" spans="1:11" ht="12.7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6"/>
      <c r="K50" s="5"/>
    </row>
    <row r="51" spans="1:11" ht="12.7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6"/>
      <c r="K51" s="5"/>
    </row>
    <row r="52" spans="1:11" ht="12.7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6"/>
      <c r="K52" s="5"/>
    </row>
    <row r="53" spans="1:11" ht="12.7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6"/>
      <c r="K53" s="5"/>
    </row>
    <row r="54" spans="1:11" ht="12.7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6"/>
      <c r="K54" s="5"/>
    </row>
    <row r="55" spans="1:11" ht="12.7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6"/>
      <c r="K55" s="5"/>
    </row>
    <row r="56" spans="1:11" ht="12.7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6"/>
      <c r="K56" s="5"/>
    </row>
    <row r="57" spans="1:11" ht="12.7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6"/>
      <c r="K57" s="5"/>
    </row>
    <row r="58" spans="1:11" ht="12.7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6"/>
      <c r="K58" s="5"/>
    </row>
    <row r="59" spans="1:11" ht="12.7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6"/>
      <c r="K59" s="5"/>
    </row>
    <row r="60" spans="1:11" ht="12.7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6"/>
      <c r="K60" s="5"/>
    </row>
    <row r="61" spans="1:11" ht="12.7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6"/>
      <c r="K61" s="5"/>
    </row>
    <row r="62" spans="1:11" ht="12.7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6"/>
      <c r="K62" s="5"/>
    </row>
    <row r="63" spans="1:11" ht="12.7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6"/>
      <c r="K63" s="5"/>
    </row>
    <row r="64" spans="1:11" ht="12.7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6"/>
      <c r="K64" s="5"/>
    </row>
    <row r="65" spans="1:11" ht="12.7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6"/>
      <c r="K65" s="5"/>
    </row>
    <row r="66" spans="1:11" ht="12.7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6"/>
      <c r="K66" s="5"/>
    </row>
    <row r="67" spans="1:11" ht="12.7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6"/>
      <c r="K67" s="5"/>
    </row>
    <row r="68" spans="1:11" ht="12.7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6"/>
      <c r="K68" s="5"/>
    </row>
    <row r="69" spans="1:11" ht="12.7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6"/>
      <c r="K69" s="5"/>
    </row>
    <row r="70" spans="1:11" ht="12.7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6"/>
      <c r="K70" s="5"/>
    </row>
    <row r="71" spans="1:11" ht="12.7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6"/>
      <c r="K71" s="5"/>
    </row>
    <row r="72" spans="1:11" ht="12.7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6"/>
      <c r="K72" s="5"/>
    </row>
    <row r="73" spans="1:11" ht="12.7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6"/>
      <c r="K73" s="5"/>
    </row>
    <row r="74" spans="1:11" ht="12.7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6"/>
      <c r="K74" s="5"/>
    </row>
    <row r="75" spans="1:11" ht="12.7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6"/>
      <c r="K75" s="5"/>
    </row>
    <row r="76" spans="1:11" ht="12.7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6"/>
      <c r="K76" s="5"/>
    </row>
    <row r="77" spans="1:11" ht="12.7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6"/>
      <c r="K77" s="5"/>
    </row>
    <row r="78" spans="1:11" ht="12.7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6"/>
      <c r="K78" s="5"/>
    </row>
    <row r="79" spans="1:11" ht="12.7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6"/>
      <c r="K79" s="5"/>
    </row>
    <row r="80" spans="1:11" ht="12.7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6"/>
      <c r="K80" s="5"/>
    </row>
    <row r="81" spans="1:11" ht="12.7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6"/>
      <c r="K81" s="5"/>
    </row>
    <row r="82" spans="1:11" ht="12.7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6"/>
      <c r="K82" s="5"/>
    </row>
    <row r="83" spans="1:11" ht="12.7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6"/>
      <c r="K83" s="5"/>
    </row>
    <row r="84" spans="1:11" ht="12.7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6"/>
      <c r="K84" s="5"/>
    </row>
    <row r="85" spans="1:11" ht="12.7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6"/>
      <c r="K85" s="5"/>
    </row>
    <row r="86" spans="1:11" ht="12.7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6"/>
      <c r="K86" s="5"/>
    </row>
    <row r="87" spans="1:11" ht="12.7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6"/>
      <c r="K87" s="5"/>
    </row>
    <row r="88" spans="1:11" ht="12.7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6"/>
      <c r="K88" s="5"/>
    </row>
    <row r="89" spans="1:11" ht="12.7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6"/>
      <c r="K89" s="5"/>
    </row>
    <row r="90" spans="1:11" ht="12.7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6"/>
      <c r="K90" s="5"/>
    </row>
    <row r="91" spans="1:11" ht="12.7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6"/>
      <c r="K91" s="5"/>
    </row>
    <row r="92" spans="1:11" ht="12.7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6"/>
      <c r="K92" s="5"/>
    </row>
    <row r="93" spans="1:11" ht="12.7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6"/>
      <c r="K93" s="5"/>
    </row>
    <row r="94" spans="1:11" ht="12.7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6"/>
      <c r="K94" s="5"/>
    </row>
    <row r="95" spans="1:11" ht="12.7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6"/>
      <c r="K95" s="5"/>
    </row>
    <row r="96" spans="1:11" ht="12.7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6"/>
      <c r="K96" s="5"/>
    </row>
    <row r="97" spans="1:11" ht="12.7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6"/>
      <c r="K97" s="5"/>
    </row>
    <row r="98" spans="1:11" ht="12.7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6"/>
      <c r="K98" s="5"/>
    </row>
  </sheetData>
  <sheetProtection algorithmName="SHA-512" hashValue="48/Skd0hEl8H9XOl2sEhebEqXTqLKf4T0bw74rHU/+xDcFBUyCcMxBTC2s07vKrs+ovHbAwZYVdW/Nf+Nk5x3Q==" saltValue="9oAQ1U6de3ljt+Ray44uEg==" spinCount="100000" sheet="1" objects="1" selectLockedCells="1"/>
  <mergeCells count="9">
    <mergeCell ref="A7:A10"/>
    <mergeCell ref="A5:J5"/>
    <mergeCell ref="A1:A3"/>
    <mergeCell ref="B1:C3"/>
    <mergeCell ref="D1:F2"/>
    <mergeCell ref="D3:F3"/>
    <mergeCell ref="F7:F10"/>
    <mergeCell ref="G1:I2"/>
    <mergeCell ref="G3:H3"/>
  </mergeCells>
  <pageMargins left="0.19685039370078741" right="0.19685039370078741" top="0.19685039370078741" bottom="0.19685039370078741" header="0.19685039370078741" footer="0.31496062992125984"/>
  <pageSetup paperSize="9" scale="40" fitToHeight="0" orientation="portrait" horizontalDpi="4294967293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2" tint="-0.499984740745262"/>
    <outlinePr summaryBelow="0"/>
    <pageSetUpPr fitToPage="1"/>
  </sheetPr>
  <dimension ref="A1:IR398"/>
  <sheetViews>
    <sheetView showGridLines="0" zoomScaleNormal="100" workbookViewId="0">
      <pane ySplit="4" topLeftCell="A5" activePane="bottomLeft" state="frozen"/>
      <selection activeCell="A7" sqref="A7"/>
      <selection pane="bottomLeft" activeCell="K186" sqref="K186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252" ht="25.5" customHeight="1" x14ac:dyDescent="0.25">
      <c r="A1" s="890"/>
      <c r="B1" s="162"/>
      <c r="C1" s="1506" t="s">
        <v>847</v>
      </c>
      <c r="D1" s="1521"/>
      <c r="E1" s="1521"/>
      <c r="F1" s="1521"/>
      <c r="G1" s="675" t="s">
        <v>1616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252" ht="18" customHeight="1" x14ac:dyDescent="0.25">
      <c r="A2" s="891"/>
      <c r="B2" s="162"/>
      <c r="C2" s="1521"/>
      <c r="D2" s="1521"/>
      <c r="E2" s="1521"/>
      <c r="F2" s="1521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252" ht="34.5" customHeight="1" thickBot="1" x14ac:dyDescent="0.3">
      <c r="A3" s="892"/>
      <c r="B3" s="184"/>
      <c r="C3" s="1485" t="s">
        <v>848</v>
      </c>
      <c r="D3" s="1524"/>
      <c r="E3" s="1524"/>
      <c r="F3" s="1524"/>
      <c r="G3" s="1644" t="s">
        <v>846</v>
      </c>
      <c r="H3" s="1644"/>
      <c r="I3" s="240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252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602" t="s">
        <v>764</v>
      </c>
      <c r="J4" s="603" t="s">
        <v>9</v>
      </c>
      <c r="K4" s="604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252" ht="18" customHeight="1" x14ac:dyDescent="0.25">
      <c r="A5" s="894"/>
      <c r="B5" s="209"/>
      <c r="C5" s="210"/>
      <c r="D5" s="210"/>
      <c r="E5" s="1643" t="s">
        <v>758</v>
      </c>
      <c r="F5" s="1643"/>
      <c r="G5" s="1636"/>
      <c r="H5" s="1636"/>
      <c r="I5" s="212"/>
      <c r="J5" s="213"/>
      <c r="K5" s="21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252" ht="24.75" customHeight="1" x14ac:dyDescent="0.25">
      <c r="A6" s="895"/>
      <c r="B6" s="580" t="s">
        <v>11</v>
      </c>
      <c r="C6" s="581" t="s">
        <v>12</v>
      </c>
      <c r="D6" s="414" t="s">
        <v>13</v>
      </c>
      <c r="E6" s="415" t="s">
        <v>14</v>
      </c>
      <c r="F6" s="416" t="s">
        <v>15</v>
      </c>
      <c r="G6" s="417" t="s">
        <v>16</v>
      </c>
      <c r="H6" s="591">
        <f>'Прайс повний'!I6</f>
        <v>17.7</v>
      </c>
      <c r="I6" s="418">
        <f>'Прайс повний'!J6</f>
        <v>17.7</v>
      </c>
      <c r="J6" s="419"/>
      <c r="K6" s="420">
        <v>3925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252" ht="24.75" customHeight="1" x14ac:dyDescent="0.25">
      <c r="A7" s="896"/>
      <c r="B7" s="1638" t="s">
        <v>17</v>
      </c>
      <c r="C7" s="582" t="s">
        <v>18</v>
      </c>
      <c r="D7" s="421" t="s">
        <v>19</v>
      </c>
      <c r="E7" s="422" t="s">
        <v>20</v>
      </c>
      <c r="F7" s="1648" t="s">
        <v>21</v>
      </c>
      <c r="G7" s="423" t="s">
        <v>16</v>
      </c>
      <c r="H7" s="592">
        <f>'Прайс повний'!I7</f>
        <v>17.7</v>
      </c>
      <c r="I7" s="424">
        <f>'Прайс повний'!J7</f>
        <v>17.7</v>
      </c>
      <c r="J7" s="425"/>
      <c r="K7" s="426">
        <v>3925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252" ht="24.75" customHeight="1" x14ac:dyDescent="0.25">
      <c r="A8" s="896"/>
      <c r="B8" s="1639"/>
      <c r="C8" s="583" t="s">
        <v>22</v>
      </c>
      <c r="D8" s="427" t="s">
        <v>23</v>
      </c>
      <c r="E8" s="428" t="s">
        <v>24</v>
      </c>
      <c r="F8" s="1527"/>
      <c r="G8" s="429" t="s">
        <v>16</v>
      </c>
      <c r="H8" s="593">
        <f>'Прайс повний'!I8</f>
        <v>17.7</v>
      </c>
      <c r="I8" s="430">
        <f>'Прайс повний'!J8</f>
        <v>17.7</v>
      </c>
      <c r="J8" s="425"/>
      <c r="K8" s="426">
        <v>3925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252" ht="24.75" customHeight="1" x14ac:dyDescent="0.25">
      <c r="A9" s="896"/>
      <c r="B9" s="1639"/>
      <c r="C9" s="583" t="s">
        <v>25</v>
      </c>
      <c r="D9" s="427" t="s">
        <v>26</v>
      </c>
      <c r="E9" s="428" t="s">
        <v>27</v>
      </c>
      <c r="F9" s="1527"/>
      <c r="G9" s="429" t="s">
        <v>16</v>
      </c>
      <c r="H9" s="593">
        <f>'Прайс повний'!I9</f>
        <v>17.7</v>
      </c>
      <c r="I9" s="430">
        <f>'Прайс повний'!J9</f>
        <v>17.7</v>
      </c>
      <c r="J9" s="425"/>
      <c r="K9" s="426">
        <v>3925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252" ht="24.75" customHeight="1" x14ac:dyDescent="0.25">
      <c r="A10" s="896"/>
      <c r="B10" s="1639"/>
      <c r="C10" s="583" t="s">
        <v>28</v>
      </c>
      <c r="D10" s="427" t="s">
        <v>29</v>
      </c>
      <c r="E10" s="428" t="s">
        <v>30</v>
      </c>
      <c r="F10" s="1527"/>
      <c r="G10" s="429" t="s">
        <v>16</v>
      </c>
      <c r="H10" s="593">
        <f>'Прайс повний'!I10</f>
        <v>17.7</v>
      </c>
      <c r="I10" s="430">
        <f>'Прайс повний'!J10</f>
        <v>17.7</v>
      </c>
      <c r="J10" s="425"/>
      <c r="K10" s="426">
        <v>3925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252" ht="25.5" customHeight="1" x14ac:dyDescent="0.25">
      <c r="A11" s="897"/>
      <c r="B11" s="1640"/>
      <c r="C11" s="584" t="s">
        <v>1446</v>
      </c>
      <c r="D11" s="431" t="str">
        <f>'Прайс повний'!E11</f>
        <v>Тримач пластиковий рудий M6</v>
      </c>
      <c r="E11" s="432" t="str">
        <f>'Прайс повний'!A11</f>
        <v>01 060</v>
      </c>
      <c r="F11" s="1528"/>
      <c r="G11" s="433" t="s">
        <v>16</v>
      </c>
      <c r="H11" s="594">
        <f>'Прайс повний'!I11</f>
        <v>17.7</v>
      </c>
      <c r="I11" s="434">
        <f>'Прайс повний'!J11</f>
        <v>17.7</v>
      </c>
      <c r="J11" s="435"/>
      <c r="K11" s="436">
        <v>3925</v>
      </c>
      <c r="L11" s="1"/>
      <c r="M11" s="2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252" ht="78.75" customHeight="1" x14ac:dyDescent="0.25">
      <c r="A12" s="898"/>
      <c r="B12" s="585" t="s">
        <v>704</v>
      </c>
      <c r="C12" s="586" t="s">
        <v>203</v>
      </c>
      <c r="D12" s="437" t="s">
        <v>705</v>
      </c>
      <c r="E12" s="438" t="s">
        <v>706</v>
      </c>
      <c r="F12" s="439" t="s">
        <v>707</v>
      </c>
      <c r="G12" s="660" t="s">
        <v>16</v>
      </c>
      <c r="H12" s="661">
        <f>'Прайс повний'!I12</f>
        <v>36.76</v>
      </c>
      <c r="I12" s="662">
        <f>'Прайс повний'!J12</f>
        <v>36.76</v>
      </c>
      <c r="J12" s="442"/>
      <c r="K12" s="443">
        <v>8302</v>
      </c>
      <c r="L12" s="21"/>
      <c r="M12" s="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</row>
    <row r="13" spans="1:252" ht="98.25" customHeight="1" x14ac:dyDescent="0.25">
      <c r="A13" s="899"/>
      <c r="B13" s="587" t="s">
        <v>31</v>
      </c>
      <c r="C13" s="588" t="s">
        <v>32</v>
      </c>
      <c r="D13" s="444" t="s">
        <v>33</v>
      </c>
      <c r="E13" s="445" t="s">
        <v>34</v>
      </c>
      <c r="F13" s="444" t="s">
        <v>15</v>
      </c>
      <c r="G13" s="446" t="s">
        <v>16</v>
      </c>
      <c r="H13" s="595">
        <f>'Прайс повний'!I13</f>
        <v>46.88</v>
      </c>
      <c r="I13" s="447">
        <f>'Прайс повний'!J13</f>
        <v>46.88</v>
      </c>
      <c r="J13" s="419"/>
      <c r="K13" s="443">
        <v>3925</v>
      </c>
      <c r="L13" s="1"/>
      <c r="M13" s="2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252" s="22" customFormat="1" ht="102.75" customHeight="1" x14ac:dyDescent="0.2">
      <c r="A14" s="900"/>
      <c r="B14" s="589" t="s">
        <v>756</v>
      </c>
      <c r="C14" s="590" t="s">
        <v>709</v>
      </c>
      <c r="D14" s="448" t="s">
        <v>772</v>
      </c>
      <c r="E14" s="449" t="s">
        <v>74</v>
      </c>
      <c r="F14" s="450" t="s">
        <v>757</v>
      </c>
      <c r="G14" s="451" t="s">
        <v>16</v>
      </c>
      <c r="H14" s="596">
        <f>'Прайс повний'!I14</f>
        <v>63.15</v>
      </c>
      <c r="I14" s="452">
        <f>'Прайс повний'!J14</f>
        <v>63.15</v>
      </c>
      <c r="J14" s="453"/>
      <c r="K14" s="454">
        <v>8302</v>
      </c>
      <c r="M14" s="1"/>
    </row>
    <row r="15" spans="1:252" ht="63.75" customHeight="1" x14ac:dyDescent="0.25">
      <c r="A15" s="899"/>
      <c r="B15" s="676" t="str">
        <f>'Прайс повний'!B15</f>
        <v xml:space="preserve">02/8.3 </v>
      </c>
      <c r="C15" s="677" t="str">
        <f>'Прайс повний'!C15</f>
        <v>OC</v>
      </c>
      <c r="D15" s="455" t="str">
        <f>'Прайс повний'!E15</f>
        <v>Тримач дроту металевий</v>
      </c>
      <c r="E15" s="456" t="str">
        <f>'Прайс повний'!A15</f>
        <v>02 001</v>
      </c>
      <c r="F15" s="455" t="str">
        <f>'Прайс повний'!F15</f>
        <v>Сталь, гальванічно оцинкована, товщина 2.5 мм</v>
      </c>
      <c r="G15" s="457" t="str">
        <f>'Прайс повний'!G15</f>
        <v>шт.</v>
      </c>
      <c r="H15" s="688">
        <f>'Прайс повний'!I15</f>
        <v>59.44</v>
      </c>
      <c r="I15" s="447">
        <f>'Прайс повний'!J15</f>
        <v>59.44</v>
      </c>
      <c r="J15" s="419"/>
      <c r="K15" s="458">
        <v>8302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252" ht="69.75" customHeight="1" x14ac:dyDescent="0.25">
      <c r="A16" s="899"/>
      <c r="B16" s="678" t="str">
        <f>'Прайс повний'!B16</f>
        <v xml:space="preserve">02/8.3 </v>
      </c>
      <c r="C16" s="588" t="str">
        <f>'Прайс повний'!C16</f>
        <v>Cu</v>
      </c>
      <c r="D16" s="444" t="str">
        <f>'Прайс повний'!E16</f>
        <v>Тримач дроту металевий (мідь)</v>
      </c>
      <c r="E16" s="459" t="str">
        <f>'Прайс повний'!A16</f>
        <v>02 011</v>
      </c>
      <c r="F16" s="444" t="str">
        <f>'Прайс повний'!F16</f>
        <v>Мідь, товщина 2,5мм</v>
      </c>
      <c r="G16" s="618" t="str">
        <f>'Прайс повний'!G16</f>
        <v>шт.</v>
      </c>
      <c r="H16" s="689">
        <f>'Прайс повний'!I16</f>
        <v>218.59</v>
      </c>
      <c r="I16" s="620">
        <f>'Прайс повний'!J16</f>
        <v>218.59</v>
      </c>
      <c r="J16" s="419"/>
      <c r="K16" s="458">
        <v>7419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69.75" customHeight="1" x14ac:dyDescent="0.25">
      <c r="A17" s="899"/>
      <c r="B17" s="678" t="str">
        <f>'Прайс повний'!B17</f>
        <v xml:space="preserve">02/16.3 </v>
      </c>
      <c r="C17" s="588" t="str">
        <f>'Прайс повний'!C17</f>
        <v>OC</v>
      </c>
      <c r="D17" s="444" t="str">
        <f>'Прайс повний'!E17</f>
        <v>Тримач блискавкоприймача</v>
      </c>
      <c r="E17" s="459" t="str">
        <f>'Прайс повний'!A17</f>
        <v>02 002</v>
      </c>
      <c r="F17" s="444" t="str">
        <f>'Прайс повний'!F17</f>
        <v>Сталь, гальванічно оцинкована, товщина 2.5 мм</v>
      </c>
      <c r="G17" s="446" t="str">
        <f>'Прайс повний'!G17</f>
        <v>шт.</v>
      </c>
      <c r="H17" s="595">
        <f>'Прайс повний'!I17</f>
        <v>63.24</v>
      </c>
      <c r="I17" s="447">
        <f>'Прайс повний'!J17</f>
        <v>63.24</v>
      </c>
      <c r="J17" s="419"/>
      <c r="K17" s="458">
        <v>8302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68.25" customHeight="1" x14ac:dyDescent="0.25">
      <c r="A18" s="899"/>
      <c r="B18" s="678" t="str">
        <f>'Прайс повний'!B18</f>
        <v xml:space="preserve">02/0.2 </v>
      </c>
      <c r="C18" s="588" t="str">
        <f>'Прайс повний'!C18</f>
        <v>OC</v>
      </c>
      <c r="D18" s="444" t="str">
        <f>'Прайс повний'!E18</f>
        <v>Тримач полоси металевий</v>
      </c>
      <c r="E18" s="459" t="str">
        <f>'Прайс повний'!A18</f>
        <v>02 003</v>
      </c>
      <c r="F18" s="444" t="str">
        <f>'Прайс повний'!F18</f>
        <v>Сталь, гальванічно оцинкована, товщина 2.5 мм</v>
      </c>
      <c r="G18" s="446" t="str">
        <f>'Прайс повний'!G18</f>
        <v>шт.</v>
      </c>
      <c r="H18" s="595">
        <f>'Прайс повний'!I18</f>
        <v>45.98</v>
      </c>
      <c r="I18" s="447">
        <f>'Прайс повний'!J18</f>
        <v>45.98</v>
      </c>
      <c r="J18" s="419"/>
      <c r="K18" s="458">
        <v>8302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69.75" customHeight="1" x14ac:dyDescent="0.25">
      <c r="A19" s="899"/>
      <c r="B19" s="678" t="str">
        <f>'Прайс повний'!B19</f>
        <v xml:space="preserve">02/0.3 </v>
      </c>
      <c r="C19" s="588" t="str">
        <f>'Прайс повний'!C19</f>
        <v>Cu</v>
      </c>
      <c r="D19" s="444" t="str">
        <f>'Прайс повний'!E19</f>
        <v>Тримач полоси металевий (мідь)</v>
      </c>
      <c r="E19" s="459" t="str">
        <f>'Прайс повний'!A19</f>
        <v>02 013</v>
      </c>
      <c r="F19" s="444" t="str">
        <f>'Прайс повний'!F19</f>
        <v>Мідь, товщина 2,5мм</v>
      </c>
      <c r="G19" s="446" t="str">
        <f>'Прайс повний'!G19</f>
        <v>шт.</v>
      </c>
      <c r="H19" s="595">
        <f>'Прайс повний'!I19</f>
        <v>205.99</v>
      </c>
      <c r="I19" s="447">
        <f>'Прайс повний'!J19</f>
        <v>205.99</v>
      </c>
      <c r="J19" s="419"/>
      <c r="K19" s="458">
        <v>7419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71.25" customHeight="1" x14ac:dyDescent="0.25">
      <c r="A20" s="899"/>
      <c r="B20" s="679" t="str">
        <f>'Прайс повний'!B20</f>
        <v xml:space="preserve">02/40.2 </v>
      </c>
      <c r="C20" s="680" t="str">
        <f>'Прайс повний'!C20</f>
        <v>OC</v>
      </c>
      <c r="D20" s="26" t="str">
        <f>'Прайс повний'!E20</f>
        <v>Тримач полоси 40мм металевий</v>
      </c>
      <c r="E20" s="25" t="str">
        <f>'Прайс повний'!A20</f>
        <v>02 004</v>
      </c>
      <c r="F20" s="26" t="str">
        <f>'Прайс повний'!F20</f>
        <v>Сталь, гальванічно оцинкована, товщина 2.5 мм</v>
      </c>
      <c r="G20" s="27" t="str">
        <f>'Прайс повний'!G20</f>
        <v>шт.</v>
      </c>
      <c r="H20" s="690">
        <f>'Прайс повний'!I20</f>
        <v>53.17</v>
      </c>
      <c r="I20" s="23">
        <f>'Прайс повний'!J20</f>
        <v>53.17</v>
      </c>
      <c r="J20" s="370"/>
      <c r="K20" s="165">
        <v>8302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71.25" customHeight="1" x14ac:dyDescent="0.25">
      <c r="A21" s="899"/>
      <c r="B21" s="678" t="str">
        <f>'Прайс повний'!B21</f>
        <v xml:space="preserve">02/8.1 </v>
      </c>
      <c r="C21" s="588" t="str">
        <f>'Прайс повний'!C21</f>
        <v>OC</v>
      </c>
      <c r="D21" s="444" t="str">
        <f>'Прайс повний'!E21</f>
        <v>Скоба тримача дроту</v>
      </c>
      <c r="E21" s="459" t="str">
        <f>'Прайс повний'!A21</f>
        <v>02 008</v>
      </c>
      <c r="F21" s="444" t="str">
        <f>'Прайс повний'!F21</f>
        <v>Для кріплення дроту до стіни</v>
      </c>
      <c r="G21" s="446" t="str">
        <f>'Прайс повний'!G21</f>
        <v>шт.</v>
      </c>
      <c r="H21" s="595">
        <f>'Прайс повний'!I21</f>
        <v>14.92</v>
      </c>
      <c r="I21" s="447">
        <f>'Прайс повний'!J21</f>
        <v>14.92</v>
      </c>
      <c r="J21" s="419"/>
      <c r="K21" s="458">
        <v>8302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71.25" customHeight="1" x14ac:dyDescent="0.25">
      <c r="A22" s="899"/>
      <c r="B22" s="678" t="str">
        <f>'Прайс повний'!B22</f>
        <v xml:space="preserve">02/16.1 </v>
      </c>
      <c r="C22" s="588" t="str">
        <f>'Прайс повний'!C22</f>
        <v>OC</v>
      </c>
      <c r="D22" s="444" t="str">
        <f>'Прайс повний'!E22</f>
        <v>Скоба тримача блискавкоприймача</v>
      </c>
      <c r="E22" s="459" t="str">
        <f>'Прайс повний'!A22</f>
        <v>02 016</v>
      </c>
      <c r="F22" s="444" t="str">
        <f>'Прайс повний'!F22</f>
        <v>Для кріплення блискавкоприймача до стіни</v>
      </c>
      <c r="G22" s="446" t="str">
        <f>'Прайс повний'!G22</f>
        <v>шт.</v>
      </c>
      <c r="H22" s="595">
        <f>'Прайс повний'!I22</f>
        <v>15.64</v>
      </c>
      <c r="I22" s="447">
        <f>'Прайс повний'!J22</f>
        <v>15.64</v>
      </c>
      <c r="J22" s="419"/>
      <c r="K22" s="458">
        <v>8302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81" customHeight="1" x14ac:dyDescent="0.25">
      <c r="A23" s="899"/>
      <c r="B23" s="678" t="s">
        <v>35</v>
      </c>
      <c r="C23" s="588" t="s">
        <v>36</v>
      </c>
      <c r="D23" s="444" t="s">
        <v>37</v>
      </c>
      <c r="E23" s="459" t="s">
        <v>38</v>
      </c>
      <c r="F23" s="444" t="s">
        <v>39</v>
      </c>
      <c r="G23" s="446" t="str">
        <f>'Прайс повний'!G25</f>
        <v>шт.</v>
      </c>
      <c r="H23" s="595">
        <f>'Прайс повний'!I23</f>
        <v>109.81</v>
      </c>
      <c r="I23" s="447">
        <f>'Прайс повний'!J23</f>
        <v>109.81</v>
      </c>
      <c r="J23" s="419"/>
      <c r="K23" s="458">
        <v>8302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77.25" customHeight="1" x14ac:dyDescent="0.25">
      <c r="A24" s="899"/>
      <c r="B24" s="678" t="s">
        <v>40</v>
      </c>
      <c r="C24" s="588" t="s">
        <v>36</v>
      </c>
      <c r="D24" s="444" t="s">
        <v>41</v>
      </c>
      <c r="E24" s="459" t="s">
        <v>42</v>
      </c>
      <c r="F24" s="444" t="s">
        <v>43</v>
      </c>
      <c r="G24" s="446" t="str">
        <f>'Прайс повний'!G26</f>
        <v>шт.</v>
      </c>
      <c r="H24" s="595">
        <f>'Прайс повний'!I24</f>
        <v>113.05</v>
      </c>
      <c r="I24" s="447">
        <f>'Прайс повний'!J24</f>
        <v>113.05</v>
      </c>
      <c r="J24" s="419"/>
      <c r="K24" s="458">
        <v>8302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24.75" customHeight="1" x14ac:dyDescent="0.25">
      <c r="A25" s="895"/>
      <c r="B25" s="1637" t="s">
        <v>44</v>
      </c>
      <c r="C25" s="681" t="s">
        <v>45</v>
      </c>
      <c r="D25" s="460" t="s">
        <v>46</v>
      </c>
      <c r="E25" s="461" t="s">
        <v>47</v>
      </c>
      <c r="F25" s="460" t="s">
        <v>48</v>
      </c>
      <c r="G25" s="462" t="s">
        <v>16</v>
      </c>
      <c r="H25" s="691">
        <f>'Прайс повний'!I25</f>
        <v>31.93</v>
      </c>
      <c r="I25" s="418">
        <f>'Прайс повний'!J25</f>
        <v>31.93</v>
      </c>
      <c r="J25" s="463"/>
      <c r="K25" s="464">
        <v>8302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24.75" customHeight="1" x14ac:dyDescent="0.25">
      <c r="A26" s="896"/>
      <c r="B26" s="1639"/>
      <c r="C26" s="583" t="s">
        <v>49</v>
      </c>
      <c r="D26" s="427" t="s">
        <v>50</v>
      </c>
      <c r="E26" s="465" t="s">
        <v>51</v>
      </c>
      <c r="F26" s="1525" t="s">
        <v>52</v>
      </c>
      <c r="G26" s="663" t="s">
        <v>16</v>
      </c>
      <c r="H26" s="692">
        <f>'Прайс повний'!I26</f>
        <v>43.3</v>
      </c>
      <c r="I26" s="664">
        <f>'Прайс повний'!J26</f>
        <v>43.3</v>
      </c>
      <c r="J26" s="425"/>
      <c r="K26" s="426">
        <v>8302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24.75" customHeight="1" x14ac:dyDescent="0.25">
      <c r="A27" s="896"/>
      <c r="B27" s="1639"/>
      <c r="C27" s="583" t="s">
        <v>53</v>
      </c>
      <c r="D27" s="427" t="s">
        <v>54</v>
      </c>
      <c r="E27" s="465" t="s">
        <v>55</v>
      </c>
      <c r="F27" s="1527"/>
      <c r="G27" s="663" t="s">
        <v>16</v>
      </c>
      <c r="H27" s="692">
        <f>'Прайс повний'!I27</f>
        <v>43.3</v>
      </c>
      <c r="I27" s="664">
        <f>'Прайс повний'!J27</f>
        <v>43.3</v>
      </c>
      <c r="J27" s="425"/>
      <c r="K27" s="426">
        <v>8302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24.75" customHeight="1" x14ac:dyDescent="0.25">
      <c r="A28" s="896"/>
      <c r="B28" s="1639"/>
      <c r="C28" s="583" t="s">
        <v>56</v>
      </c>
      <c r="D28" s="427" t="s">
        <v>57</v>
      </c>
      <c r="E28" s="465" t="s">
        <v>58</v>
      </c>
      <c r="F28" s="1527"/>
      <c r="G28" s="663" t="s">
        <v>16</v>
      </c>
      <c r="H28" s="692">
        <f>'Прайс повний'!I28</f>
        <v>43.3</v>
      </c>
      <c r="I28" s="664">
        <f>'Прайс повний'!J28</f>
        <v>43.3</v>
      </c>
      <c r="J28" s="425"/>
      <c r="K28" s="426">
        <v>8302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24.75" customHeight="1" x14ac:dyDescent="0.25">
      <c r="A29" s="897"/>
      <c r="B29" s="584" t="str">
        <f>'Прайс повний'!B29</f>
        <v>07</v>
      </c>
      <c r="C29" s="584" t="str">
        <f>'Прайс повний'!C29</f>
        <v>CU</v>
      </c>
      <c r="D29" s="431" t="str">
        <f>'Прайс повний'!E29</f>
        <v>Тримач універсальний мідний</v>
      </c>
      <c r="E29" s="432" t="str">
        <f>'Прайс повний'!A29</f>
        <v>07 100</v>
      </c>
      <c r="F29" s="431" t="s">
        <v>59</v>
      </c>
      <c r="G29" s="621" t="s">
        <v>16</v>
      </c>
      <c r="H29" s="693">
        <f>'Прайс повний'!I29</f>
        <v>199</v>
      </c>
      <c r="I29" s="614">
        <f>'Прайс повний'!J29</f>
        <v>199</v>
      </c>
      <c r="J29" s="435"/>
      <c r="K29" s="436">
        <v>8302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24.75" customHeight="1" x14ac:dyDescent="0.25">
      <c r="A30" s="895"/>
      <c r="B30" s="1647" t="s">
        <v>60</v>
      </c>
      <c r="C30" s="581" t="s">
        <v>45</v>
      </c>
      <c r="D30" s="414" t="s">
        <v>61</v>
      </c>
      <c r="E30" s="415" t="s">
        <v>62</v>
      </c>
      <c r="F30" s="414" t="s">
        <v>63</v>
      </c>
      <c r="G30" s="417" t="s">
        <v>16</v>
      </c>
      <c r="H30" s="694">
        <f>'Прайс повний'!I30</f>
        <v>45.3</v>
      </c>
      <c r="I30" s="418">
        <f>'Прайс повний'!J30</f>
        <v>45.3</v>
      </c>
      <c r="J30" s="463"/>
      <c r="K30" s="464">
        <v>8302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24.75" customHeight="1" x14ac:dyDescent="0.25">
      <c r="A31" s="896"/>
      <c r="B31" s="1639"/>
      <c r="C31" s="682" t="s">
        <v>49</v>
      </c>
      <c r="D31" s="466" t="s">
        <v>64</v>
      </c>
      <c r="E31" s="428" t="s">
        <v>65</v>
      </c>
      <c r="F31" s="1503" t="s">
        <v>66</v>
      </c>
      <c r="G31" s="663" t="s">
        <v>16</v>
      </c>
      <c r="H31" s="692">
        <f>'Прайс повний'!I31</f>
        <v>55.72</v>
      </c>
      <c r="I31" s="664">
        <f>'Прайс повний'!J31</f>
        <v>55.72</v>
      </c>
      <c r="J31" s="425"/>
      <c r="K31" s="426">
        <v>8302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24.75" customHeight="1" x14ac:dyDescent="0.25">
      <c r="A32" s="896"/>
      <c r="B32" s="1639"/>
      <c r="C32" s="682" t="s">
        <v>53</v>
      </c>
      <c r="D32" s="466" t="s">
        <v>67</v>
      </c>
      <c r="E32" s="428" t="s">
        <v>68</v>
      </c>
      <c r="F32" s="1527"/>
      <c r="G32" s="663" t="s">
        <v>16</v>
      </c>
      <c r="H32" s="692">
        <f>'Прайс повний'!I32</f>
        <v>55.72</v>
      </c>
      <c r="I32" s="664">
        <f>'Прайс повний'!J32</f>
        <v>55.72</v>
      </c>
      <c r="J32" s="425"/>
      <c r="K32" s="426">
        <v>8302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24.75" customHeight="1" x14ac:dyDescent="0.25">
      <c r="A33" s="897"/>
      <c r="B33" s="1640"/>
      <c r="C33" s="683" t="s">
        <v>56</v>
      </c>
      <c r="D33" s="468" t="s">
        <v>69</v>
      </c>
      <c r="E33" s="469" t="s">
        <v>70</v>
      </c>
      <c r="F33" s="1528"/>
      <c r="G33" s="665" t="s">
        <v>16</v>
      </c>
      <c r="H33" s="695">
        <f>'Прайс повний'!I33</f>
        <v>55.72</v>
      </c>
      <c r="I33" s="666">
        <f>'Прайс повний'!J33</f>
        <v>55.72</v>
      </c>
      <c r="J33" s="435"/>
      <c r="K33" s="436">
        <v>8302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74.25" customHeight="1" x14ac:dyDescent="0.25">
      <c r="A34" s="899"/>
      <c r="B34" s="684" t="s">
        <v>71</v>
      </c>
      <c r="C34" s="677" t="s">
        <v>72</v>
      </c>
      <c r="D34" s="455" t="s">
        <v>73</v>
      </c>
      <c r="E34" s="471" t="s">
        <v>74</v>
      </c>
      <c r="F34" s="455" t="s">
        <v>75</v>
      </c>
      <c r="G34" s="457" t="s">
        <v>16</v>
      </c>
      <c r="H34" s="688">
        <f>'Прайс повний'!I34</f>
        <v>77.89</v>
      </c>
      <c r="I34" s="447">
        <f>'Прайс повний'!J34</f>
        <v>77.89</v>
      </c>
      <c r="J34" s="419"/>
      <c r="K34" s="458">
        <v>8302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24.75" customHeight="1" x14ac:dyDescent="0.25">
      <c r="A35" s="895"/>
      <c r="B35" s="685" t="str">
        <f>'Прайс повний'!B35</f>
        <v xml:space="preserve">01/8/10 </v>
      </c>
      <c r="C35" s="681" t="str">
        <f>'Прайс повний'!C35</f>
        <v>OC, PL</v>
      </c>
      <c r="D35" s="460" t="str">
        <f>'Прайс повний'!E35</f>
        <v>Тримач дроту з дюбелем 100</v>
      </c>
      <c r="E35" s="415" t="str">
        <f>'Прайс повний'!A35</f>
        <v>01 100</v>
      </c>
      <c r="F35" s="1533" t="s">
        <v>76</v>
      </c>
      <c r="G35" s="462" t="s">
        <v>16</v>
      </c>
      <c r="H35" s="691">
        <f>'Прайс повний'!I35</f>
        <v>32.119999999999997</v>
      </c>
      <c r="I35" s="418">
        <f>'Прайс повний'!J35</f>
        <v>32.119999999999997</v>
      </c>
      <c r="J35" s="463"/>
      <c r="K35" s="464">
        <v>8302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24.75" customHeight="1" x14ac:dyDescent="0.25">
      <c r="A36" s="896"/>
      <c r="B36" s="583" t="str">
        <f>'Прайс повний'!B36</f>
        <v xml:space="preserve">01/8/14 </v>
      </c>
      <c r="C36" s="583" t="str">
        <f>'Прайс повний'!C36</f>
        <v>OC, PL</v>
      </c>
      <c r="D36" s="427" t="str">
        <f>'Прайс повний'!E36</f>
        <v>Тримач дроту з дюбелем 140</v>
      </c>
      <c r="E36" s="428" t="str">
        <f>'Прайс повний'!A36</f>
        <v>01 140</v>
      </c>
      <c r="F36" s="1527"/>
      <c r="G36" s="429" t="s">
        <v>16</v>
      </c>
      <c r="H36" s="593">
        <f>'Прайс повний'!I36</f>
        <v>35.450000000000003</v>
      </c>
      <c r="I36" s="430">
        <f>'Прайс повний'!J36</f>
        <v>35.450000000000003</v>
      </c>
      <c r="J36" s="425"/>
      <c r="K36" s="426">
        <v>8302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24.75" customHeight="1" x14ac:dyDescent="0.25">
      <c r="A37" s="897"/>
      <c r="B37" s="584" t="str">
        <f>'Прайс повний'!B37</f>
        <v xml:space="preserve">01/8/20 </v>
      </c>
      <c r="C37" s="584" t="str">
        <f>'Прайс повний'!C37</f>
        <v>OC, PL</v>
      </c>
      <c r="D37" s="431" t="str">
        <f>'Прайс повний'!E37</f>
        <v>Тримач дроту з дюбелем 200</v>
      </c>
      <c r="E37" s="469" t="str">
        <f>'Прайс повний'!A37</f>
        <v>01 200</v>
      </c>
      <c r="F37" s="1528"/>
      <c r="G37" s="433" t="s">
        <v>16</v>
      </c>
      <c r="H37" s="594">
        <f>'Прайс повний'!I37</f>
        <v>43.16</v>
      </c>
      <c r="I37" s="434">
        <f>'Прайс повний'!J37</f>
        <v>43.16</v>
      </c>
      <c r="J37" s="435"/>
      <c r="K37" s="436">
        <v>8302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32.25" customHeight="1" x14ac:dyDescent="0.25">
      <c r="A38" s="895"/>
      <c r="B38" s="581" t="str">
        <f>'Прайс повний'!B40</f>
        <v xml:space="preserve">02/8/10 </v>
      </c>
      <c r="C38" s="581" t="str">
        <f>'Прайс повний'!C40</f>
        <v>OC</v>
      </c>
      <c r="D38" s="414" t="str">
        <f>'Прайс повний'!E40</f>
        <v>Тримач дроту металевий з дюбелем 100</v>
      </c>
      <c r="E38" s="415" t="str">
        <f>'Прайс повний'!A40</f>
        <v>02 101</v>
      </c>
      <c r="F38" s="1505" t="s">
        <v>76</v>
      </c>
      <c r="G38" s="417" t="s">
        <v>16</v>
      </c>
      <c r="H38" s="694">
        <f>'Прайс повний'!I40</f>
        <v>66.33</v>
      </c>
      <c r="I38" s="418">
        <f>'Прайс повний'!J40</f>
        <v>66.33</v>
      </c>
      <c r="J38" s="463"/>
      <c r="K38" s="464">
        <v>8302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28.5" customHeight="1" x14ac:dyDescent="0.25">
      <c r="A39" s="896"/>
      <c r="B39" s="682" t="str">
        <f>'Прайс повний'!B41</f>
        <v xml:space="preserve">02/8/14 </v>
      </c>
      <c r="C39" s="682" t="str">
        <f>'Прайс повний'!C41</f>
        <v>ОС</v>
      </c>
      <c r="D39" s="466" t="str">
        <f>'Прайс повний'!E41</f>
        <v>Тримач дроту металевий з дюбелем 140</v>
      </c>
      <c r="E39" s="428" t="str">
        <f>'Прайс повний'!A41</f>
        <v>02 141</v>
      </c>
      <c r="F39" s="1527"/>
      <c r="G39" s="467" t="s">
        <v>16</v>
      </c>
      <c r="H39" s="696">
        <f>'Прайс повний'!I41</f>
        <v>74.14</v>
      </c>
      <c r="I39" s="430">
        <f>'Прайс повний'!J41</f>
        <v>74.14</v>
      </c>
      <c r="J39" s="425"/>
      <c r="K39" s="426">
        <v>8302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27" customHeight="1" x14ac:dyDescent="0.25">
      <c r="A40" s="897"/>
      <c r="B40" s="683" t="str">
        <f>'Прайс повний'!B42</f>
        <v xml:space="preserve">02/8/20 </v>
      </c>
      <c r="C40" s="683" t="str">
        <f>'Прайс повний'!C42</f>
        <v>ОС</v>
      </c>
      <c r="D40" s="468" t="str">
        <f>'Прайс повний'!E42</f>
        <v>Тримач дроту металевий з дюбелем 200</v>
      </c>
      <c r="E40" s="469" t="str">
        <f>'Прайс повний'!A42</f>
        <v>02 201</v>
      </c>
      <c r="F40" s="1528"/>
      <c r="G40" s="470" t="s">
        <v>16</v>
      </c>
      <c r="H40" s="697">
        <f>'Прайс повний'!I42</f>
        <v>79.59</v>
      </c>
      <c r="I40" s="434">
        <f>'Прайс повний'!J42</f>
        <v>79.59</v>
      </c>
      <c r="J40" s="435"/>
      <c r="K40" s="436">
        <v>8302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60" hidden="1" customHeight="1" x14ac:dyDescent="0.25">
      <c r="A41" s="896"/>
      <c r="B41" s="683" t="e">
        <f>'Прайс повний'!#REF!</f>
        <v>#REF!</v>
      </c>
      <c r="C41" s="683" t="e">
        <f>'Прайс повний'!#REF!</f>
        <v>#REF!</v>
      </c>
      <c r="D41" s="468" t="e">
        <f>'Прайс повний'!#REF!</f>
        <v>#REF!</v>
      </c>
      <c r="E41" s="469" t="e">
        <f>'Прайс повний'!#REF!</f>
        <v>#REF!</v>
      </c>
      <c r="F41" s="427" t="e">
        <f>'Прайс повний'!#REF!</f>
        <v>#REF!</v>
      </c>
      <c r="G41" s="649" t="s">
        <v>16</v>
      </c>
      <c r="H41" s="698" t="e">
        <f>'Прайс повний'!#REF!</f>
        <v>#REF!</v>
      </c>
      <c r="I41" s="650" t="e">
        <f>'Прайс повний'!#REF!</f>
        <v>#REF!</v>
      </c>
      <c r="J41" s="425"/>
      <c r="K41" s="426">
        <v>8302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26.25" customHeight="1" x14ac:dyDescent="0.25">
      <c r="A42" s="895"/>
      <c r="B42" s="686" t="str">
        <f>'Прайс повний'!B45</f>
        <v>02/16/10</v>
      </c>
      <c r="C42" s="581" t="str">
        <f>'Прайс повний'!C45</f>
        <v>ОС</v>
      </c>
      <c r="D42" s="414" t="str">
        <f>'Прайс повний'!E45</f>
        <v>Тримач блискавкоприймача з дюбелем 100</v>
      </c>
      <c r="E42" s="415" t="str">
        <f>'Прайс повний'!A45</f>
        <v>02 102</v>
      </c>
      <c r="F42" s="1505" t="s">
        <v>76</v>
      </c>
      <c r="G42" s="417" t="s">
        <v>16</v>
      </c>
      <c r="H42" s="694">
        <f>'Прайс повний'!I45</f>
        <v>74.59</v>
      </c>
      <c r="I42" s="418">
        <f>'Прайс повний'!J45</f>
        <v>74.59</v>
      </c>
      <c r="J42" s="463"/>
      <c r="K42" s="464">
        <v>8302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26.25" customHeight="1" x14ac:dyDescent="0.25">
      <c r="A43" s="896"/>
      <c r="B43" s="682" t="str">
        <f>'Прайс повний'!B46</f>
        <v>02/16/14</v>
      </c>
      <c r="C43" s="682" t="str">
        <f>'Прайс повний'!C46</f>
        <v>ОС</v>
      </c>
      <c r="D43" s="466" t="str">
        <f>'Прайс повний'!E46</f>
        <v>Тримач блискавкоприймача з дюбелем 140</v>
      </c>
      <c r="E43" s="428" t="str">
        <f>'Прайс повний'!A46</f>
        <v>02 142</v>
      </c>
      <c r="F43" s="1527"/>
      <c r="G43" s="467" t="s">
        <v>16</v>
      </c>
      <c r="H43" s="696">
        <f>'Прайс повний'!I46</f>
        <v>79.36</v>
      </c>
      <c r="I43" s="430">
        <f>'Прайс повний'!J46</f>
        <v>79.36</v>
      </c>
      <c r="J43" s="425"/>
      <c r="K43" s="426">
        <v>8302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29.25" customHeight="1" x14ac:dyDescent="0.25">
      <c r="A44" s="897"/>
      <c r="B44" s="683" t="str">
        <f>'Прайс повний'!B47</f>
        <v xml:space="preserve">02/16/20 </v>
      </c>
      <c r="C44" s="683" t="str">
        <f>'Прайс повний'!C47</f>
        <v>ОС</v>
      </c>
      <c r="D44" s="468" t="str">
        <f>'Прайс повний'!E47</f>
        <v>Тримач блискавкоприймача з дюбелем 200</v>
      </c>
      <c r="E44" s="469" t="str">
        <f>'Прайс повний'!A47</f>
        <v>02 202</v>
      </c>
      <c r="F44" s="1528"/>
      <c r="G44" s="470" t="s">
        <v>16</v>
      </c>
      <c r="H44" s="697">
        <f>'Прайс повний'!I47</f>
        <v>83.92</v>
      </c>
      <c r="I44" s="434">
        <f>'Прайс повний'!J47</f>
        <v>83.92</v>
      </c>
      <c r="J44" s="435"/>
      <c r="K44" s="436">
        <v>8302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29.25" customHeight="1" x14ac:dyDescent="0.25">
      <c r="A45" s="895"/>
      <c r="B45" s="581" t="str">
        <f>'Прайс повний'!B50</f>
        <v>02/0/10</v>
      </c>
      <c r="C45" s="581" t="str">
        <f>'Прайс повний'!C50</f>
        <v>ОС</v>
      </c>
      <c r="D45" s="414" t="str">
        <f>'Прайс повний'!E50</f>
        <v>Тримач полоси металевий з дюбелем 100</v>
      </c>
      <c r="E45" s="415" t="str">
        <f>'Прайс повний'!A50</f>
        <v>02 103</v>
      </c>
      <c r="F45" s="1505" t="s">
        <v>76</v>
      </c>
      <c r="G45" s="417" t="s">
        <v>16</v>
      </c>
      <c r="H45" s="694">
        <f>'Прайс повний'!I50</f>
        <v>61.91</v>
      </c>
      <c r="I45" s="418">
        <f>'Прайс повний'!J50</f>
        <v>61.91</v>
      </c>
      <c r="J45" s="463"/>
      <c r="K45" s="464">
        <v>8302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31.5" customHeight="1" x14ac:dyDescent="0.25">
      <c r="A46" s="896"/>
      <c r="B46" s="682" t="str">
        <f>'Прайс повний'!B51</f>
        <v>02/0/14</v>
      </c>
      <c r="C46" s="682" t="str">
        <f>'Прайс повний'!C51</f>
        <v>ОС</v>
      </c>
      <c r="D46" s="466" t="str">
        <f>'Прайс повний'!E51</f>
        <v>Тримач полоси металевий з дюбелем 140</v>
      </c>
      <c r="E46" s="428" t="str">
        <f>'Прайс повний'!A51</f>
        <v>02 143</v>
      </c>
      <c r="F46" s="1527"/>
      <c r="G46" s="467" t="s">
        <v>16</v>
      </c>
      <c r="H46" s="696">
        <f>'Прайс повний'!I51</f>
        <v>65.97</v>
      </c>
      <c r="I46" s="430">
        <f>'Прайс повний'!J51</f>
        <v>65.97</v>
      </c>
      <c r="J46" s="425"/>
      <c r="K46" s="426">
        <v>8302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32.25" customHeight="1" x14ac:dyDescent="0.25">
      <c r="A47" s="896"/>
      <c r="B47" s="682" t="str">
        <f>'Прайс повний'!B52</f>
        <v>02/0/20</v>
      </c>
      <c r="C47" s="682" t="str">
        <f>'Прайс повний'!C52</f>
        <v>ОС</v>
      </c>
      <c r="D47" s="466" t="str">
        <f>'Прайс повний'!E52</f>
        <v>Тримач полоси металевий з дюбелем 200</v>
      </c>
      <c r="E47" s="428" t="str">
        <f>'Прайс повний'!A52</f>
        <v>02 203</v>
      </c>
      <c r="F47" s="1527"/>
      <c r="G47" s="467" t="s">
        <v>16</v>
      </c>
      <c r="H47" s="696">
        <f>'Прайс повний'!I52</f>
        <v>73.22</v>
      </c>
      <c r="I47" s="430">
        <f>'Прайс повний'!J52</f>
        <v>73.22</v>
      </c>
      <c r="J47" s="425"/>
      <c r="K47" s="426">
        <v>8302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27.75" customHeight="1" x14ac:dyDescent="0.25">
      <c r="A48" s="901"/>
      <c r="B48" s="1647" t="s">
        <v>77</v>
      </c>
      <c r="C48" s="681" t="s">
        <v>78</v>
      </c>
      <c r="D48" s="460" t="s">
        <v>79</v>
      </c>
      <c r="E48" s="461" t="s">
        <v>80</v>
      </c>
      <c r="F48" s="460" t="s">
        <v>81</v>
      </c>
      <c r="G48" s="462" t="s">
        <v>16</v>
      </c>
      <c r="H48" s="691">
        <f>'Прайс повний'!I55</f>
        <v>97.46</v>
      </c>
      <c r="I48" s="418">
        <f>'Прайс повний'!J55</f>
        <v>97.46</v>
      </c>
      <c r="J48" s="463"/>
      <c r="K48" s="464">
        <v>8302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27" customHeight="1" x14ac:dyDescent="0.25">
      <c r="A49" s="902"/>
      <c r="B49" s="1630"/>
      <c r="C49" s="583" t="s">
        <v>82</v>
      </c>
      <c r="D49" s="427" t="s">
        <v>83</v>
      </c>
      <c r="E49" s="465" t="s">
        <v>84</v>
      </c>
      <c r="F49" s="1525" t="s">
        <v>85</v>
      </c>
      <c r="G49" s="663" t="s">
        <v>16</v>
      </c>
      <c r="H49" s="692">
        <f>'Прайс повний'!I56</f>
        <v>121.08</v>
      </c>
      <c r="I49" s="664">
        <f>'Прайс повний'!J56</f>
        <v>121.08</v>
      </c>
      <c r="J49" s="425"/>
      <c r="K49" s="426">
        <v>8302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27.75" customHeight="1" x14ac:dyDescent="0.25">
      <c r="A50" s="902"/>
      <c r="B50" s="1630"/>
      <c r="C50" s="583" t="s">
        <v>86</v>
      </c>
      <c r="D50" s="427" t="s">
        <v>87</v>
      </c>
      <c r="E50" s="465" t="s">
        <v>88</v>
      </c>
      <c r="F50" s="1526"/>
      <c r="G50" s="663" t="s">
        <v>16</v>
      </c>
      <c r="H50" s="692">
        <f>'Прайс повний'!I57</f>
        <v>121.08</v>
      </c>
      <c r="I50" s="664">
        <f>'Прайс повний'!J57</f>
        <v>121.08</v>
      </c>
      <c r="J50" s="425"/>
      <c r="K50" s="426">
        <v>8302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24" customHeight="1" x14ac:dyDescent="0.25">
      <c r="A51" s="902"/>
      <c r="B51" s="1630"/>
      <c r="C51" s="583" t="s">
        <v>89</v>
      </c>
      <c r="D51" s="427" t="s">
        <v>90</v>
      </c>
      <c r="E51" s="465" t="s">
        <v>91</v>
      </c>
      <c r="F51" s="1526"/>
      <c r="G51" s="663" t="s">
        <v>16</v>
      </c>
      <c r="H51" s="692">
        <f>'Прайс повний'!I58</f>
        <v>121.08</v>
      </c>
      <c r="I51" s="664">
        <f>'Прайс повний'!J58</f>
        <v>121.08</v>
      </c>
      <c r="J51" s="425"/>
      <c r="K51" s="426">
        <v>8302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23.25" customHeight="1" x14ac:dyDescent="0.25">
      <c r="A52" s="903"/>
      <c r="B52" s="584" t="s">
        <v>92</v>
      </c>
      <c r="C52" s="584" t="s">
        <v>93</v>
      </c>
      <c r="D52" s="431" t="s">
        <v>79</v>
      </c>
      <c r="E52" s="472" t="s">
        <v>94</v>
      </c>
      <c r="F52" s="431" t="s">
        <v>95</v>
      </c>
      <c r="G52" s="621" t="s">
        <v>16</v>
      </c>
      <c r="H52" s="699">
        <f>'Прайс повний'!I59</f>
        <v>509</v>
      </c>
      <c r="I52" s="614">
        <f>'Прайс повний'!J59</f>
        <v>509</v>
      </c>
      <c r="J52" s="435"/>
      <c r="K52" s="436">
        <v>7419</v>
      </c>
      <c r="L52" s="1"/>
      <c r="M52" s="22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s="22" customFormat="1" ht="60.75" customHeight="1" x14ac:dyDescent="0.25">
      <c r="A53" s="904"/>
      <c r="B53" s="687" t="s">
        <v>752</v>
      </c>
      <c r="C53" s="687" t="s">
        <v>203</v>
      </c>
      <c r="D53" s="473" t="s">
        <v>753</v>
      </c>
      <c r="E53" s="474" t="s">
        <v>754</v>
      </c>
      <c r="F53" s="475" t="s">
        <v>755</v>
      </c>
      <c r="G53" s="658" t="s">
        <v>16</v>
      </c>
      <c r="H53" s="700">
        <f>'Прайс повний'!I60</f>
        <v>153.93</v>
      </c>
      <c r="I53" s="659">
        <f>'Прайс повний'!J60</f>
        <v>153.93</v>
      </c>
      <c r="J53" s="478"/>
      <c r="K53" s="479">
        <v>8302</v>
      </c>
      <c r="M53" s="1"/>
    </row>
    <row r="54" spans="1:31" ht="24.75" customHeight="1" x14ac:dyDescent="0.25">
      <c r="A54" s="905"/>
      <c r="B54" s="1629" t="s">
        <v>96</v>
      </c>
      <c r="C54" s="681" t="s">
        <v>45</v>
      </c>
      <c r="D54" s="460" t="s">
        <v>97</v>
      </c>
      <c r="E54" s="461" t="s">
        <v>98</v>
      </c>
      <c r="F54" s="460" t="s">
        <v>99</v>
      </c>
      <c r="G54" s="462" t="s">
        <v>16</v>
      </c>
      <c r="H54" s="691">
        <f>'Прайс повний'!I61</f>
        <v>104.63</v>
      </c>
      <c r="I54" s="418">
        <f>'Прайс повний'!J61</f>
        <v>104.63</v>
      </c>
      <c r="J54" s="463"/>
      <c r="K54" s="464">
        <v>8302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24.75" customHeight="1" x14ac:dyDescent="0.25">
      <c r="A55" s="906"/>
      <c r="B55" s="1630"/>
      <c r="C55" s="583" t="s">
        <v>49</v>
      </c>
      <c r="D55" s="427" t="s">
        <v>100</v>
      </c>
      <c r="E55" s="465" t="s">
        <v>101</v>
      </c>
      <c r="F55" s="1525" t="s">
        <v>102</v>
      </c>
      <c r="G55" s="663" t="s">
        <v>16</v>
      </c>
      <c r="H55" s="692">
        <f>'Прайс повний'!I62</f>
        <v>140.15</v>
      </c>
      <c r="I55" s="664">
        <f>'Прайс повний'!J62</f>
        <v>140.15</v>
      </c>
      <c r="J55" s="425"/>
      <c r="K55" s="426">
        <v>8302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24.75" customHeight="1" x14ac:dyDescent="0.25">
      <c r="A56" s="906"/>
      <c r="B56" s="1630"/>
      <c r="C56" s="583" t="s">
        <v>53</v>
      </c>
      <c r="D56" s="427" t="s">
        <v>103</v>
      </c>
      <c r="E56" s="465" t="s">
        <v>104</v>
      </c>
      <c r="F56" s="1526"/>
      <c r="G56" s="663" t="s">
        <v>16</v>
      </c>
      <c r="H56" s="692">
        <f>'Прайс повний'!I63</f>
        <v>140.15</v>
      </c>
      <c r="I56" s="664">
        <f>'Прайс повний'!J63</f>
        <v>140.15</v>
      </c>
      <c r="J56" s="425"/>
      <c r="K56" s="426">
        <v>8302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24.75" customHeight="1" x14ac:dyDescent="0.25">
      <c r="A57" s="906"/>
      <c r="B57" s="1630"/>
      <c r="C57" s="583" t="s">
        <v>56</v>
      </c>
      <c r="D57" s="427" t="s">
        <v>105</v>
      </c>
      <c r="E57" s="465" t="s">
        <v>106</v>
      </c>
      <c r="F57" s="1526"/>
      <c r="G57" s="663" t="s">
        <v>16</v>
      </c>
      <c r="H57" s="692">
        <f>'Прайс повний'!I64</f>
        <v>140.15</v>
      </c>
      <c r="I57" s="664">
        <f>'Прайс повний'!J64</f>
        <v>140.15</v>
      </c>
      <c r="J57" s="425"/>
      <c r="K57" s="426">
        <v>8302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24" customHeight="1" x14ac:dyDescent="0.25">
      <c r="A58" s="903"/>
      <c r="B58" s="1631"/>
      <c r="C58" s="584" t="s">
        <v>107</v>
      </c>
      <c r="D58" s="431" t="s">
        <v>108</v>
      </c>
      <c r="E58" s="469" t="s">
        <v>109</v>
      </c>
      <c r="F58" s="431" t="s">
        <v>110</v>
      </c>
      <c r="G58" s="621" t="s">
        <v>16</v>
      </c>
      <c r="H58" s="699">
        <f>'Прайс повний'!I65</f>
        <v>744.59</v>
      </c>
      <c r="I58" s="614">
        <f>'Прайс повний'!J65</f>
        <v>744.59</v>
      </c>
      <c r="J58" s="435"/>
      <c r="K58" s="436">
        <v>7419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28.5" hidden="1" customHeight="1" x14ac:dyDescent="0.25">
      <c r="A59" s="906"/>
      <c r="B59" s="1641" t="s">
        <v>111</v>
      </c>
      <c r="C59" s="583" t="s">
        <v>45</v>
      </c>
      <c r="D59" s="427" t="s">
        <v>112</v>
      </c>
      <c r="E59" s="465" t="s">
        <v>113</v>
      </c>
      <c r="F59" s="427" t="s">
        <v>114</v>
      </c>
      <c r="G59" s="429" t="s">
        <v>16</v>
      </c>
      <c r="H59" s="593">
        <f>'Прайс повний'!I66</f>
        <v>106.99</v>
      </c>
      <c r="I59" s="430">
        <f>'Прайс повний'!J66</f>
        <v>106.99</v>
      </c>
      <c r="J59" s="425"/>
      <c r="K59" s="426">
        <v>8302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29.25" hidden="1" customHeight="1" x14ac:dyDescent="0.25">
      <c r="A60" s="906"/>
      <c r="B60" s="1630"/>
      <c r="C60" s="583" t="s">
        <v>49</v>
      </c>
      <c r="D60" s="427" t="s">
        <v>115</v>
      </c>
      <c r="E60" s="465" t="s">
        <v>116</v>
      </c>
      <c r="F60" s="1525" t="s">
        <v>117</v>
      </c>
      <c r="G60" s="663" t="s">
        <v>16</v>
      </c>
      <c r="H60" s="701">
        <f>'Прайс повний'!I67</f>
        <v>148.49</v>
      </c>
      <c r="I60" s="664">
        <f>'Прайс повний'!J67</f>
        <v>148.49</v>
      </c>
      <c r="J60" s="425"/>
      <c r="K60" s="426">
        <v>8302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26.25" hidden="1" customHeight="1" x14ac:dyDescent="0.25">
      <c r="A61" s="906"/>
      <c r="B61" s="1630"/>
      <c r="C61" s="583" t="s">
        <v>53</v>
      </c>
      <c r="D61" s="427" t="s">
        <v>118</v>
      </c>
      <c r="E61" s="465" t="s">
        <v>119</v>
      </c>
      <c r="F61" s="1526"/>
      <c r="G61" s="663" t="s">
        <v>16</v>
      </c>
      <c r="H61" s="701">
        <f>'Прайс повний'!I68</f>
        <v>148.49</v>
      </c>
      <c r="I61" s="664">
        <f>'Прайс повний'!J68</f>
        <v>148.49</v>
      </c>
      <c r="J61" s="425"/>
      <c r="K61" s="426">
        <v>8302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27.75" hidden="1" customHeight="1" x14ac:dyDescent="0.25">
      <c r="A62" s="906"/>
      <c r="B62" s="1630"/>
      <c r="C62" s="583" t="s">
        <v>56</v>
      </c>
      <c r="D62" s="427" t="s">
        <v>120</v>
      </c>
      <c r="E62" s="465" t="s">
        <v>121</v>
      </c>
      <c r="F62" s="1526"/>
      <c r="G62" s="663" t="s">
        <v>16</v>
      </c>
      <c r="H62" s="701">
        <f>'Прайс повний'!I69</f>
        <v>148.49</v>
      </c>
      <c r="I62" s="664">
        <f>'Прайс повний'!J69</f>
        <v>148.49</v>
      </c>
      <c r="J62" s="425"/>
      <c r="K62" s="480">
        <v>8302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5.75" customHeight="1" x14ac:dyDescent="0.25">
      <c r="A63" s="907" t="s">
        <v>122</v>
      </c>
      <c r="B63" s="215"/>
      <c r="C63" s="216"/>
      <c r="D63" s="216"/>
      <c r="E63" s="216"/>
      <c r="F63" s="216"/>
      <c r="G63" s="216"/>
      <c r="H63" s="216"/>
      <c r="I63" s="217"/>
      <c r="J63" s="373"/>
      <c r="K63" s="218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37.5" hidden="1" customHeight="1" x14ac:dyDescent="0.25">
      <c r="A64" s="902"/>
      <c r="B64" s="1642" t="s">
        <v>123</v>
      </c>
      <c r="C64" s="702" t="s">
        <v>124</v>
      </c>
      <c r="D64" s="481" t="s">
        <v>125</v>
      </c>
      <c r="E64" s="482" t="s">
        <v>126</v>
      </c>
      <c r="F64" s="481" t="s">
        <v>81</v>
      </c>
      <c r="G64" s="483" t="s">
        <v>16</v>
      </c>
      <c r="H64" s="718" t="e">
        <f>'Прайс повний'!#REF!</f>
        <v>#REF!</v>
      </c>
      <c r="I64" s="484" t="e">
        <f>'Прайс повний'!#REF!</f>
        <v>#REF!</v>
      </c>
      <c r="J64" s="485"/>
      <c r="K64" s="486">
        <v>8302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33" hidden="1" customHeight="1" x14ac:dyDescent="0.25">
      <c r="A65" s="902"/>
      <c r="B65" s="1630"/>
      <c r="C65" s="702" t="s">
        <v>127</v>
      </c>
      <c r="D65" s="481" t="s">
        <v>128</v>
      </c>
      <c r="E65" s="482" t="s">
        <v>129</v>
      </c>
      <c r="F65" s="1553" t="s">
        <v>85</v>
      </c>
      <c r="G65" s="667" t="s">
        <v>16</v>
      </c>
      <c r="H65" s="719" t="e">
        <f>'Прайс повний'!#REF!</f>
        <v>#REF!</v>
      </c>
      <c r="I65" s="668" t="e">
        <f>'Прайс повний'!#REF!</f>
        <v>#REF!</v>
      </c>
      <c r="J65" s="485"/>
      <c r="K65" s="487">
        <v>8302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39.75" hidden="1" customHeight="1" x14ac:dyDescent="0.25">
      <c r="A66" s="902"/>
      <c r="B66" s="1630"/>
      <c r="C66" s="702" t="s">
        <v>130</v>
      </c>
      <c r="D66" s="481" t="s">
        <v>131</v>
      </c>
      <c r="E66" s="482" t="s">
        <v>132</v>
      </c>
      <c r="F66" s="1526"/>
      <c r="G66" s="667" t="s">
        <v>16</v>
      </c>
      <c r="H66" s="719" t="e">
        <f>'Прайс повний'!#REF!</f>
        <v>#REF!</v>
      </c>
      <c r="I66" s="668" t="e">
        <f>'Прайс повний'!#REF!</f>
        <v>#REF!</v>
      </c>
      <c r="J66" s="485"/>
      <c r="K66" s="487">
        <v>8302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37.5" hidden="1" customHeight="1" x14ac:dyDescent="0.25">
      <c r="A67" s="908"/>
      <c r="B67" s="1631"/>
      <c r="C67" s="703" t="s">
        <v>133</v>
      </c>
      <c r="D67" s="488" t="s">
        <v>134</v>
      </c>
      <c r="E67" s="489" t="s">
        <v>135</v>
      </c>
      <c r="F67" s="1543"/>
      <c r="G67" s="669" t="s">
        <v>16</v>
      </c>
      <c r="H67" s="720" t="e">
        <f>'Прайс повний'!#REF!</f>
        <v>#REF!</v>
      </c>
      <c r="I67" s="670" t="e">
        <f>'Прайс повний'!#REF!</f>
        <v>#REF!</v>
      </c>
      <c r="J67" s="492"/>
      <c r="K67" s="493">
        <v>8302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37.5" customHeight="1" x14ac:dyDescent="0.25">
      <c r="A68" s="1619"/>
      <c r="B68" s="1645" t="s">
        <v>924</v>
      </c>
      <c r="C68" s="704" t="s">
        <v>78</v>
      </c>
      <c r="D68" s="481" t="s">
        <v>925</v>
      </c>
      <c r="E68" s="494" t="s">
        <v>126</v>
      </c>
      <c r="F68" s="466" t="s">
        <v>929</v>
      </c>
      <c r="G68" s="483" t="s">
        <v>16</v>
      </c>
      <c r="H68" s="718">
        <f>'Прайс повний'!I70</f>
        <v>59.88</v>
      </c>
      <c r="I68" s="484">
        <f>'Прайс повний'!J70</f>
        <v>59.88</v>
      </c>
      <c r="J68" s="485"/>
      <c r="K68" s="495">
        <v>8302</v>
      </c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37.5" customHeight="1" x14ac:dyDescent="0.25">
      <c r="A69" s="1620"/>
      <c r="B69" s="1646"/>
      <c r="C69" s="702" t="s">
        <v>127</v>
      </c>
      <c r="D69" s="481" t="s">
        <v>926</v>
      </c>
      <c r="E69" s="482" t="s">
        <v>129</v>
      </c>
      <c r="F69" s="1580" t="s">
        <v>930</v>
      </c>
      <c r="G69" s="667" t="s">
        <v>16</v>
      </c>
      <c r="H69" s="719">
        <f>'Прайс повний'!I71</f>
        <v>84.48</v>
      </c>
      <c r="I69" s="671">
        <f>'Прайс повний'!J71</f>
        <v>84.48</v>
      </c>
      <c r="J69" s="485"/>
      <c r="K69" s="487">
        <v>8302</v>
      </c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37.5" customHeight="1" x14ac:dyDescent="0.25">
      <c r="A70" s="1620"/>
      <c r="B70" s="1646"/>
      <c r="C70" s="702" t="s">
        <v>130</v>
      </c>
      <c r="D70" s="481" t="s">
        <v>927</v>
      </c>
      <c r="E70" s="482" t="s">
        <v>132</v>
      </c>
      <c r="F70" s="1580"/>
      <c r="G70" s="667" t="s">
        <v>16</v>
      </c>
      <c r="H70" s="719">
        <f>'Прайс повний'!I72</f>
        <v>84.48</v>
      </c>
      <c r="I70" s="668">
        <f>'Прайс повний'!J72</f>
        <v>84.48</v>
      </c>
      <c r="J70" s="485"/>
      <c r="K70" s="487">
        <v>8302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37.5" customHeight="1" x14ac:dyDescent="0.25">
      <c r="A71" s="1620"/>
      <c r="B71" s="1646"/>
      <c r="C71" s="702" t="s">
        <v>133</v>
      </c>
      <c r="D71" s="481" t="s">
        <v>928</v>
      </c>
      <c r="E71" s="482" t="s">
        <v>135</v>
      </c>
      <c r="F71" s="1580"/>
      <c r="G71" s="667" t="s">
        <v>16</v>
      </c>
      <c r="H71" s="719">
        <f>'Прайс повний'!I73</f>
        <v>84.48</v>
      </c>
      <c r="I71" s="671">
        <f>'Прайс повний'!J73</f>
        <v>84.48</v>
      </c>
      <c r="J71" s="485"/>
      <c r="K71" s="487">
        <v>8302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37.5" customHeight="1" x14ac:dyDescent="0.25">
      <c r="A72" s="932"/>
      <c r="B72" s="1015" t="str">
        <f>'Прайс повний'!B74</f>
        <v>22/01</v>
      </c>
      <c r="C72" s="703" t="str">
        <f>'Прайс повний'!C74</f>
        <v>Cu PL</v>
      </c>
      <c r="D72" s="488" t="str">
        <f>'Прайс повний'!E74</f>
        <v>Тримач коньковий профільний з пластиком (мідний)</v>
      </c>
      <c r="E72" s="489" t="s">
        <v>1595</v>
      </c>
      <c r="F72" s="1014" t="str">
        <f>'Прайс повний'!F74</f>
        <v>Мідь, з пластиковим тримачем кольору мідь</v>
      </c>
      <c r="G72" s="669" t="s">
        <v>16</v>
      </c>
      <c r="H72" s="720">
        <f>'Прайс повний'!I74</f>
        <v>262.99</v>
      </c>
      <c r="I72" s="672">
        <f>'Прайс повний'!J74</f>
        <v>262.99</v>
      </c>
      <c r="J72" s="492"/>
      <c r="K72" s="1016">
        <v>7419</v>
      </c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36" hidden="1" customHeight="1" x14ac:dyDescent="0.25">
      <c r="A73" s="909"/>
      <c r="B73" s="586" t="s">
        <v>708</v>
      </c>
      <c r="C73" s="705" t="s">
        <v>709</v>
      </c>
      <c r="D73" s="496" t="s">
        <v>710</v>
      </c>
      <c r="E73" s="497" t="s">
        <v>711</v>
      </c>
      <c r="F73" s="498" t="s">
        <v>712</v>
      </c>
      <c r="G73" s="499" t="s">
        <v>16</v>
      </c>
      <c r="H73" s="721" t="e">
        <f>'Прайс повний'!#REF!</f>
        <v>#REF!</v>
      </c>
      <c r="I73" s="500" t="e">
        <f>'Прайс повний'!#REF!</f>
        <v>#REF!</v>
      </c>
      <c r="J73" s="501"/>
      <c r="K73" s="502">
        <v>8302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94.5" customHeight="1" x14ac:dyDescent="0.25">
      <c r="A74" s="910"/>
      <c r="B74" s="706" t="s">
        <v>935</v>
      </c>
      <c r="C74" s="707" t="s">
        <v>203</v>
      </c>
      <c r="D74" s="503" t="s">
        <v>936</v>
      </c>
      <c r="E74" s="504" t="s">
        <v>937</v>
      </c>
      <c r="F74" s="505" t="s">
        <v>938</v>
      </c>
      <c r="G74" s="656" t="s">
        <v>16</v>
      </c>
      <c r="H74" s="722">
        <f>'Прайс повний'!I75</f>
        <v>85.79</v>
      </c>
      <c r="I74" s="657">
        <f>'Прайс повний'!J75</f>
        <v>85.79</v>
      </c>
      <c r="J74" s="506"/>
      <c r="K74" s="507">
        <v>8302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37.5" customHeight="1" x14ac:dyDescent="0.25">
      <c r="A75" s="901"/>
      <c r="B75" s="1629" t="s">
        <v>136</v>
      </c>
      <c r="C75" s="681" t="s">
        <v>45</v>
      </c>
      <c r="D75" s="460" t="s">
        <v>137</v>
      </c>
      <c r="E75" s="461" t="s">
        <v>138</v>
      </c>
      <c r="F75" s="460" t="s">
        <v>99</v>
      </c>
      <c r="G75" s="462" t="s">
        <v>16</v>
      </c>
      <c r="H75" s="723">
        <f>'Прайс повний'!I76</f>
        <v>73.61</v>
      </c>
      <c r="I75" s="418">
        <f>'Прайс повний'!J76</f>
        <v>73.61</v>
      </c>
      <c r="J75" s="463"/>
      <c r="K75" s="464">
        <v>8302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37.5" customHeight="1" x14ac:dyDescent="0.25">
      <c r="A76" s="902"/>
      <c r="B76" s="1630"/>
      <c r="C76" s="583" t="s">
        <v>49</v>
      </c>
      <c r="D76" s="427" t="s">
        <v>139</v>
      </c>
      <c r="E76" s="465" t="s">
        <v>140</v>
      </c>
      <c r="F76" s="1525" t="s">
        <v>102</v>
      </c>
      <c r="G76" s="429" t="s">
        <v>16</v>
      </c>
      <c r="H76" s="724">
        <f>'Прайс повний'!I77</f>
        <v>85.9</v>
      </c>
      <c r="I76" s="430">
        <f>'Прайс повний'!J77</f>
        <v>85.9</v>
      </c>
      <c r="J76" s="425"/>
      <c r="K76" s="426">
        <v>8302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37.5" customHeight="1" x14ac:dyDescent="0.25">
      <c r="A77" s="902"/>
      <c r="B77" s="1630"/>
      <c r="C77" s="583" t="s">
        <v>53</v>
      </c>
      <c r="D77" s="427" t="s">
        <v>141</v>
      </c>
      <c r="E77" s="465" t="s">
        <v>142</v>
      </c>
      <c r="F77" s="1526"/>
      <c r="G77" s="429" t="s">
        <v>16</v>
      </c>
      <c r="H77" s="724">
        <f>'Прайс повний'!I78</f>
        <v>85.9</v>
      </c>
      <c r="I77" s="430">
        <f>'Прайс повний'!J78</f>
        <v>85.9</v>
      </c>
      <c r="J77" s="425"/>
      <c r="K77" s="426">
        <v>8302</v>
      </c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ht="36.75" customHeight="1" x14ac:dyDescent="0.25">
      <c r="A78" s="908"/>
      <c r="B78" s="1631"/>
      <c r="C78" s="584" t="s">
        <v>56</v>
      </c>
      <c r="D78" s="431" t="s">
        <v>143</v>
      </c>
      <c r="E78" s="472" t="s">
        <v>144</v>
      </c>
      <c r="F78" s="1543"/>
      <c r="G78" s="433" t="s">
        <v>16</v>
      </c>
      <c r="H78" s="725">
        <f>'Прайс повний'!I79</f>
        <v>85.9</v>
      </c>
      <c r="I78" s="434">
        <f>'Прайс повний'!J79</f>
        <v>85.9</v>
      </c>
      <c r="J78" s="435"/>
      <c r="K78" s="436">
        <v>8302</v>
      </c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ht="34.5" hidden="1" customHeight="1" x14ac:dyDescent="0.25">
      <c r="A79" s="901"/>
      <c r="B79" s="1637" t="s">
        <v>145</v>
      </c>
      <c r="C79" s="681" t="s">
        <v>45</v>
      </c>
      <c r="D79" s="460" t="s">
        <v>146</v>
      </c>
      <c r="E79" s="461" t="s">
        <v>147</v>
      </c>
      <c r="F79" s="460" t="s">
        <v>114</v>
      </c>
      <c r="G79" s="462" t="s">
        <v>16</v>
      </c>
      <c r="H79" s="723" t="e">
        <f>'Прайс повний'!#REF!</f>
        <v>#REF!</v>
      </c>
      <c r="I79" s="418" t="e">
        <f>'Прайс повний'!#REF!</f>
        <v>#REF!</v>
      </c>
      <c r="J79" s="463"/>
      <c r="K79" s="464">
        <v>8302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ht="48" hidden="1" customHeight="1" x14ac:dyDescent="0.25">
      <c r="A80" s="902"/>
      <c r="B80" s="1630"/>
      <c r="C80" s="583" t="s">
        <v>49</v>
      </c>
      <c r="D80" s="427" t="s">
        <v>148</v>
      </c>
      <c r="E80" s="465" t="s">
        <v>149</v>
      </c>
      <c r="F80" s="1525" t="s">
        <v>117</v>
      </c>
      <c r="G80" s="663" t="s">
        <v>16</v>
      </c>
      <c r="H80" s="701" t="e">
        <f>'Прайс повний'!#REF!</f>
        <v>#REF!</v>
      </c>
      <c r="I80" s="664" t="e">
        <f>'Прайс повний'!#REF!</f>
        <v>#REF!</v>
      </c>
      <c r="J80" s="425"/>
      <c r="K80" s="426">
        <v>8302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ht="45" hidden="1" customHeight="1" x14ac:dyDescent="0.25">
      <c r="A81" s="902"/>
      <c r="B81" s="1630"/>
      <c r="C81" s="583" t="s">
        <v>53</v>
      </c>
      <c r="D81" s="427" t="s">
        <v>150</v>
      </c>
      <c r="E81" s="465" t="s">
        <v>151</v>
      </c>
      <c r="F81" s="1526"/>
      <c r="G81" s="663" t="s">
        <v>16</v>
      </c>
      <c r="H81" s="701" t="e">
        <f>'Прайс повний'!#REF!</f>
        <v>#REF!</v>
      </c>
      <c r="I81" s="664" t="e">
        <f>'Прайс повний'!#REF!</f>
        <v>#REF!</v>
      </c>
      <c r="J81" s="425"/>
      <c r="K81" s="426">
        <v>8302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ht="45.75" hidden="1" customHeight="1" x14ac:dyDescent="0.25">
      <c r="A82" s="908"/>
      <c r="B82" s="1631"/>
      <c r="C82" s="584" t="s">
        <v>56</v>
      </c>
      <c r="D82" s="431" t="s">
        <v>152</v>
      </c>
      <c r="E82" s="472" t="s">
        <v>153</v>
      </c>
      <c r="F82" s="1543"/>
      <c r="G82" s="665" t="s">
        <v>16</v>
      </c>
      <c r="H82" s="726" t="e">
        <f>'Прайс повний'!#REF!</f>
        <v>#REF!</v>
      </c>
      <c r="I82" s="666" t="e">
        <f>'Прайс повний'!#REF!</f>
        <v>#REF!</v>
      </c>
      <c r="J82" s="435"/>
      <c r="K82" s="436">
        <v>8302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ht="24.75" customHeight="1" x14ac:dyDescent="0.25">
      <c r="A83" s="901"/>
      <c r="B83" s="1637" t="s">
        <v>154</v>
      </c>
      <c r="C83" s="681" t="str">
        <f>'Прайс повний'!C80</f>
        <v>OC</v>
      </c>
      <c r="D83" s="460" t="str">
        <f>'Прайс повний'!E80</f>
        <v>Тримач для ринви</v>
      </c>
      <c r="E83" s="508" t="str">
        <f>'Прайс повний'!A80</f>
        <v>03 100</v>
      </c>
      <c r="F83" s="460" t="s">
        <v>155</v>
      </c>
      <c r="G83" s="462" t="s">
        <v>16</v>
      </c>
      <c r="H83" s="723">
        <f>'Прайс повний'!I80</f>
        <v>82.69</v>
      </c>
      <c r="I83" s="418">
        <f>'Прайс повний'!J80</f>
        <v>82.69</v>
      </c>
      <c r="J83" s="463"/>
      <c r="K83" s="464">
        <v>8302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24.75" customHeight="1" x14ac:dyDescent="0.25">
      <c r="A84" s="902"/>
      <c r="B84" s="1630"/>
      <c r="C84" s="583" t="s">
        <v>156</v>
      </c>
      <c r="D84" s="427" t="str">
        <f>'Прайс повний'!E81</f>
        <v>Тримач для ринви лакований</v>
      </c>
      <c r="E84" s="509" t="str">
        <f>'Прайс повний'!A81</f>
        <v>03 101</v>
      </c>
      <c r="F84" s="427" t="s">
        <v>157</v>
      </c>
      <c r="G84" s="429" t="s">
        <v>16</v>
      </c>
      <c r="H84" s="724">
        <f>'Прайс повний'!I81</f>
        <v>117.74</v>
      </c>
      <c r="I84" s="430">
        <f>'Прайс повний'!J81</f>
        <v>117.74</v>
      </c>
      <c r="J84" s="425"/>
      <c r="K84" s="426">
        <v>8302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32.25" customHeight="1" x14ac:dyDescent="0.25">
      <c r="A85" s="908"/>
      <c r="B85" s="1631"/>
      <c r="C85" s="584" t="str">
        <f>'Прайс повний'!C82</f>
        <v>CU</v>
      </c>
      <c r="D85" s="431" t="str">
        <f>'Прайс повний'!E82</f>
        <v>Тримач для ринви мідний</v>
      </c>
      <c r="E85" s="432" t="str">
        <f>'Прайс повний'!A82</f>
        <v>03 110</v>
      </c>
      <c r="F85" s="431" t="s">
        <v>158</v>
      </c>
      <c r="G85" s="621" t="s">
        <v>16</v>
      </c>
      <c r="H85" s="693">
        <f>'Прайс повний'!I82</f>
        <v>340.8</v>
      </c>
      <c r="I85" s="614">
        <f>'Прайс повний'!J82</f>
        <v>340.8</v>
      </c>
      <c r="J85" s="435"/>
      <c r="K85" s="436">
        <v>7419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ht="74.25" customHeight="1" x14ac:dyDescent="0.25">
      <c r="A86" s="911"/>
      <c r="B86" s="684" t="str">
        <f>'Прайс повний'!B83</f>
        <v>09/01</v>
      </c>
      <c r="C86" s="677" t="str">
        <f>'Прайс повний'!C83</f>
        <v>OC PL</v>
      </c>
      <c r="D86" s="455" t="str">
        <f>'Прайс повний'!E83</f>
        <v>Тримач фальцевий з пластиком</v>
      </c>
      <c r="E86" s="456" t="str">
        <f>'Прайс повний'!A83</f>
        <v>09 100</v>
      </c>
      <c r="F86" s="455" t="s">
        <v>159</v>
      </c>
      <c r="G86" s="457" t="s">
        <v>16</v>
      </c>
      <c r="H86" s="727">
        <f>'Прайс повний'!I83</f>
        <v>71.39</v>
      </c>
      <c r="I86" s="447">
        <f>'Прайс повний'!J83</f>
        <v>71.39</v>
      </c>
      <c r="J86" s="419"/>
      <c r="K86" s="458">
        <v>8302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ht="74.25" customHeight="1" x14ac:dyDescent="0.25">
      <c r="B87" s="708" t="str">
        <f>'Прайс повний'!B84</f>
        <v>09/11</v>
      </c>
      <c r="C87" s="677" t="str">
        <f>'Прайс повний'!C84</f>
        <v>Ni OC</v>
      </c>
      <c r="D87" s="455" t="str">
        <f>'Прайс повний'!E84</f>
        <v>Тримач фальцевий з Niro</v>
      </c>
      <c r="E87" s="456" t="str">
        <f>'Прайс повний'!A84</f>
        <v>09 110</v>
      </c>
      <c r="F87" s="456" t="s">
        <v>947</v>
      </c>
      <c r="G87" s="457" t="s">
        <v>16</v>
      </c>
      <c r="H87" s="727">
        <f>'Прайс повний'!I84</f>
        <v>136.33000000000001</v>
      </c>
      <c r="I87" s="447">
        <f>'Прайс повний'!J84</f>
        <v>136.33000000000001</v>
      </c>
      <c r="J87" s="419"/>
      <c r="K87" s="458">
        <v>8302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ht="72" customHeight="1" x14ac:dyDescent="0.25">
      <c r="A88" s="911"/>
      <c r="B88" s="684" t="str">
        <f>'Прайс повний'!B85</f>
        <v>09/30</v>
      </c>
      <c r="C88" s="677" t="str">
        <f>'Прайс повний'!C85</f>
        <v>OC</v>
      </c>
      <c r="D88" s="455" t="str">
        <f>'Прайс повний'!E85</f>
        <v>Тримач фальцевий</v>
      </c>
      <c r="E88" s="456" t="str">
        <f>'Прайс повний'!A85</f>
        <v>09 300</v>
      </c>
      <c r="F88" s="455" t="s">
        <v>160</v>
      </c>
      <c r="G88" s="457" t="s">
        <v>16</v>
      </c>
      <c r="H88" s="727">
        <f>'Прайс повний'!I85</f>
        <v>107.16</v>
      </c>
      <c r="I88" s="447">
        <f>'Прайс повний'!J85</f>
        <v>107.16</v>
      </c>
      <c r="J88" s="419"/>
      <c r="K88" s="458">
        <v>8302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ht="73.5" customHeight="1" x14ac:dyDescent="0.25">
      <c r="A89" s="911"/>
      <c r="B89" s="684" t="str">
        <f>'Прайс повний'!B86</f>
        <v>09/02</v>
      </c>
      <c r="C89" s="677" t="str">
        <f>'Прайс повний'!C86</f>
        <v>ОС</v>
      </c>
      <c r="D89" s="455" t="str">
        <f>'Прайс повний'!E86</f>
        <v>Тримач дроту фальцевий</v>
      </c>
      <c r="E89" s="456" t="str">
        <f>'Прайс повний'!A86</f>
        <v>09 200</v>
      </c>
      <c r="F89" s="455" t="str">
        <f>'Прайс повний'!F86</f>
        <v>Сталь, гальванічно оцинкована, з металевим тримачем дроту</v>
      </c>
      <c r="G89" s="457" t="s">
        <v>16</v>
      </c>
      <c r="H89" s="727">
        <f>'Прайс повний'!I86</f>
        <v>125.06</v>
      </c>
      <c r="I89" s="447">
        <f>'Прайс повний'!J86</f>
        <v>125.06</v>
      </c>
      <c r="J89" s="419"/>
      <c r="K89" s="458">
        <v>8302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ht="41.25" hidden="1" customHeight="1" x14ac:dyDescent="0.25">
      <c r="A90" s="901"/>
      <c r="B90" s="685" t="str">
        <f>'Прайс повний'!B87</f>
        <v>12/12/8</v>
      </c>
      <c r="C90" s="681" t="str">
        <f>'Прайс повний'!C87</f>
        <v>OC PL</v>
      </c>
      <c r="D90" s="460" t="str">
        <f>'Прайс повний'!E87</f>
        <v>Тримач дроту даховий з гачком</v>
      </c>
      <c r="E90" s="508" t="str">
        <f>'Прайс повний'!A87</f>
        <v>12 120</v>
      </c>
      <c r="F90" s="460" t="str">
        <f>'Прайс повний'!F87</f>
        <v>Сталь, гальванічно оцинкована з пластиковим тримачем</v>
      </c>
      <c r="G90" s="462" t="s">
        <v>16</v>
      </c>
      <c r="H90" s="723">
        <f>'Прайс повний'!I87</f>
        <v>36.630000000000003</v>
      </c>
      <c r="I90" s="418">
        <f>'Прайс повний'!J87</f>
        <v>36.630000000000003</v>
      </c>
      <c r="J90" s="463"/>
      <c r="K90" s="464">
        <v>8302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50.25" customHeight="1" x14ac:dyDescent="0.25">
      <c r="A91" s="902"/>
      <c r="B91" s="709" t="str">
        <f>'Прайс повний'!B88</f>
        <v>12/12/8</v>
      </c>
      <c r="C91" s="583" t="str">
        <f>'Прайс повний'!C88</f>
        <v>Ni PL</v>
      </c>
      <c r="D91" s="427" t="str">
        <f>'Прайс повний'!E88</f>
        <v>Тримач дроту даховий з гачком (нерж.)</v>
      </c>
      <c r="E91" s="509" t="str">
        <f>'Прайс повний'!A88</f>
        <v>12 121</v>
      </c>
      <c r="F91" s="427" t="str">
        <f>'Прайс повний'!F88</f>
        <v>Сталь нержавіюча, з пластиковим тримачем</v>
      </c>
      <c r="G91" s="429" t="s">
        <v>16</v>
      </c>
      <c r="H91" s="724">
        <f>'Прайс повний'!I88</f>
        <v>56.93</v>
      </c>
      <c r="I91" s="430">
        <f>'Прайс повний'!J88</f>
        <v>56.93</v>
      </c>
      <c r="J91" s="425"/>
      <c r="K91" s="426">
        <v>8302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ht="33.75" customHeight="1" x14ac:dyDescent="0.25">
      <c r="A92" s="902"/>
      <c r="B92" s="709" t="str">
        <f>'Прайс повний'!B89</f>
        <v>12/12/8</v>
      </c>
      <c r="C92" s="583" t="str">
        <f>'Прайс повний'!C89</f>
        <v>Cu PL</v>
      </c>
      <c r="D92" s="427" t="str">
        <f>'Прайс повний'!E89</f>
        <v>Тримач дроту даховий з гачком (мідь)</v>
      </c>
      <c r="E92" s="509" t="str">
        <f>'Прайс повний'!A89</f>
        <v>12 122</v>
      </c>
      <c r="F92" s="427" t="str">
        <f>'Прайс повний'!F89</f>
        <v>Мідь, з пластиковим тримачем</v>
      </c>
      <c r="G92" s="622" t="s">
        <v>16</v>
      </c>
      <c r="H92" s="728">
        <f>'Прайс повний'!I89</f>
        <v>167.65</v>
      </c>
      <c r="I92" s="617">
        <f>'Прайс повний'!J89</f>
        <v>167.65</v>
      </c>
      <c r="J92" s="425"/>
      <c r="K92" s="426">
        <v>7419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33.75" customHeight="1" x14ac:dyDescent="0.25">
      <c r="A93" s="908"/>
      <c r="B93" s="710" t="str">
        <f>'Прайс повний'!B90</f>
        <v>12/12/8</v>
      </c>
      <c r="C93" s="584" t="str">
        <f>'Прайс повний'!C90</f>
        <v>OC LA</v>
      </c>
      <c r="D93" s="431" t="str">
        <f>'Прайс повний'!E90</f>
        <v>Тримач дроту даховий з гачком (лакований)</v>
      </c>
      <c r="E93" s="432" t="str">
        <f>'Прайс повний'!A90</f>
        <v>12 123</v>
      </c>
      <c r="F93" s="431" t="s">
        <v>161</v>
      </c>
      <c r="G93" s="433" t="s">
        <v>16</v>
      </c>
      <c r="H93" s="725">
        <f>'Прайс повний'!I90</f>
        <v>69.66</v>
      </c>
      <c r="I93" s="434">
        <f>'Прайс повний'!J90</f>
        <v>69.66</v>
      </c>
      <c r="J93" s="435"/>
      <c r="K93" s="436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ht="27" customHeight="1" x14ac:dyDescent="0.25">
      <c r="A94" s="902"/>
      <c r="B94" s="709" t="str">
        <f>'Прайс повний'!B91</f>
        <v>12/33</v>
      </c>
      <c r="C94" s="583" t="str">
        <f>'Прайс повний'!C91</f>
        <v>OC PL</v>
      </c>
      <c r="D94" s="427" t="str">
        <f>'Прайс повний'!E91</f>
        <v>Тримач під черепицю L330</v>
      </c>
      <c r="E94" s="509" t="str">
        <f>'Прайс повний'!A91</f>
        <v>12 330</v>
      </c>
      <c r="F94" s="427" t="s">
        <v>162</v>
      </c>
      <c r="G94" s="429" t="s">
        <v>16</v>
      </c>
      <c r="H94" s="724">
        <f>'Прайс повний'!I91</f>
        <v>59.62</v>
      </c>
      <c r="I94" s="430">
        <f>'Прайс повний'!J91</f>
        <v>59.62</v>
      </c>
      <c r="J94" s="425"/>
      <c r="K94" s="426">
        <v>8302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30.75" customHeight="1" x14ac:dyDescent="0.25">
      <c r="A95" s="902"/>
      <c r="B95" s="709" t="str">
        <f>'Прайс повний'!B92</f>
        <v>12/33</v>
      </c>
      <c r="C95" s="583" t="str">
        <f>'Прайс повний'!C92</f>
        <v>Ni PL</v>
      </c>
      <c r="D95" s="427" t="str">
        <f>'Прайс повний'!E92</f>
        <v>Тримач під черепицю L330 (нерж.)</v>
      </c>
      <c r="E95" s="509" t="str">
        <f>'Прайс повний'!A92</f>
        <v>12 331</v>
      </c>
      <c r="F95" s="427" t="s">
        <v>163</v>
      </c>
      <c r="G95" s="429" t="s">
        <v>16</v>
      </c>
      <c r="H95" s="724">
        <f>'Прайс повний'!I92</f>
        <v>87.94</v>
      </c>
      <c r="I95" s="430">
        <f>'Прайс повний'!J92</f>
        <v>87.94</v>
      </c>
      <c r="J95" s="425"/>
      <c r="K95" s="426">
        <v>8302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ht="27" customHeight="1" x14ac:dyDescent="0.25">
      <c r="A96" s="902"/>
      <c r="B96" s="709" t="str">
        <f>'Прайс повний'!B93</f>
        <v>12/33</v>
      </c>
      <c r="C96" s="583" t="str">
        <f>'Прайс повний'!C93</f>
        <v>CU PL</v>
      </c>
      <c r="D96" s="427" t="str">
        <f>'Прайс повний'!E93</f>
        <v>Тримач під черепицю L330 (мідь)</v>
      </c>
      <c r="E96" s="509" t="str">
        <f>'Прайс повний'!A93</f>
        <v>12 332</v>
      </c>
      <c r="F96" s="427" t="s">
        <v>164</v>
      </c>
      <c r="G96" s="622" t="s">
        <v>16</v>
      </c>
      <c r="H96" s="728">
        <f>'Прайс повний'!I93</f>
        <v>336.33</v>
      </c>
      <c r="I96" s="617">
        <f>'Прайс повний'!J93</f>
        <v>336.33</v>
      </c>
      <c r="J96" s="425"/>
      <c r="K96" s="426">
        <v>7419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27" customHeight="1" x14ac:dyDescent="0.25">
      <c r="A97" s="902"/>
      <c r="B97" s="711" t="str">
        <f>'Прайс повний'!B94</f>
        <v>12/33</v>
      </c>
      <c r="C97" s="712" t="str">
        <f>'Прайс повний'!C94</f>
        <v>OC LA</v>
      </c>
      <c r="D97" s="510" t="str">
        <f>'Прайс повний'!E94</f>
        <v>Тримач під черепицю L330 (лакований)</v>
      </c>
      <c r="E97" s="511" t="str">
        <f>'Прайс повний'!A94</f>
        <v>12 333</v>
      </c>
      <c r="F97" s="510" t="s">
        <v>165</v>
      </c>
      <c r="G97" s="512" t="s">
        <v>16</v>
      </c>
      <c r="H97" s="729">
        <f>'Прайс повний'!I94</f>
        <v>76.89</v>
      </c>
      <c r="I97" s="513">
        <f>'Прайс повний'!J94</f>
        <v>76.89</v>
      </c>
      <c r="J97" s="514"/>
      <c r="K97" s="480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27" hidden="1" customHeight="1" x14ac:dyDescent="0.25">
      <c r="A98" s="902"/>
      <c r="B98" s="709" t="str">
        <f>'Прайс повний'!B95</f>
        <v>12/40</v>
      </c>
      <c r="C98" s="583" t="str">
        <f>'Прайс повний'!C95</f>
        <v>OC PL</v>
      </c>
      <c r="D98" s="427" t="str">
        <f>'Прайс повний'!E95</f>
        <v>Тримач під черепицю L400</v>
      </c>
      <c r="E98" s="509" t="str">
        <f>'Прайс повний'!A95</f>
        <v>12 400</v>
      </c>
      <c r="F98" s="427" t="s">
        <v>166</v>
      </c>
      <c r="G98" s="429" t="s">
        <v>16</v>
      </c>
      <c r="H98" s="724">
        <f>'Прайс повний'!I95</f>
        <v>60.02</v>
      </c>
      <c r="I98" s="430">
        <f>'Прайс повний'!J95</f>
        <v>60.02</v>
      </c>
      <c r="J98" s="425"/>
      <c r="K98" s="426">
        <v>8302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27" hidden="1" customHeight="1" x14ac:dyDescent="0.25">
      <c r="A99" s="902"/>
      <c r="B99" s="709" t="str">
        <f>'Прайс повний'!B96</f>
        <v>12/40</v>
      </c>
      <c r="C99" s="583" t="str">
        <f>'Прайс повний'!C96</f>
        <v>Ni PL</v>
      </c>
      <c r="D99" s="427" t="str">
        <f>'Прайс повний'!E96</f>
        <v>Тримач під черепицю L400 (нерж.)</v>
      </c>
      <c r="E99" s="509" t="str">
        <f>'Прайс повний'!A96</f>
        <v>12 401</v>
      </c>
      <c r="F99" s="427" t="s">
        <v>167</v>
      </c>
      <c r="G99" s="429" t="s">
        <v>16</v>
      </c>
      <c r="H99" s="724">
        <f>'Прайс повний'!I96</f>
        <v>86.37</v>
      </c>
      <c r="I99" s="430">
        <f>'Прайс повний'!J96</f>
        <v>86.37</v>
      </c>
      <c r="J99" s="425"/>
      <c r="K99" s="426">
        <v>8302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ht="27" hidden="1" customHeight="1" x14ac:dyDescent="0.25">
      <c r="A100" s="902"/>
      <c r="B100" s="709" t="str">
        <f>'Прайс повний'!B97</f>
        <v>12/40</v>
      </c>
      <c r="C100" s="583" t="str">
        <f>'Прайс повний'!C97</f>
        <v>CU PL</v>
      </c>
      <c r="D100" s="427" t="str">
        <f>'Прайс повний'!E97</f>
        <v>Тримач під черепицю L400 (мідь)</v>
      </c>
      <c r="E100" s="509" t="str">
        <f>'Прайс повний'!A97</f>
        <v>12 402</v>
      </c>
      <c r="F100" s="427" t="s">
        <v>168</v>
      </c>
      <c r="G100" s="622" t="s">
        <v>16</v>
      </c>
      <c r="H100" s="728">
        <f>'Прайс повний'!I97</f>
        <v>245.96</v>
      </c>
      <c r="I100" s="617">
        <f>'Прайс повний'!J97</f>
        <v>245.96</v>
      </c>
      <c r="J100" s="425"/>
      <c r="K100" s="426">
        <v>7419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ht="27" hidden="1" customHeight="1" x14ac:dyDescent="0.25">
      <c r="A101" s="908"/>
      <c r="B101" s="710" t="str">
        <f>'Прайс повний'!B98</f>
        <v>12/40</v>
      </c>
      <c r="C101" s="584" t="str">
        <f>'Прайс повний'!C98</f>
        <v>OC LA</v>
      </c>
      <c r="D101" s="431" t="str">
        <f>'Прайс повний'!E98</f>
        <v>Тримач під черепицю L400 (лаковний)</v>
      </c>
      <c r="E101" s="432" t="str">
        <f>'Прайс повний'!A98</f>
        <v>12 403</v>
      </c>
      <c r="F101" s="431" t="s">
        <v>169</v>
      </c>
      <c r="G101" s="433" t="s">
        <v>16</v>
      </c>
      <c r="H101" s="725">
        <f>'Прайс повний'!I98</f>
        <v>76.87</v>
      </c>
      <c r="I101" s="434">
        <f>'Прайс повний'!J98</f>
        <v>76.87</v>
      </c>
      <c r="J101" s="435"/>
      <c r="K101" s="436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27" customHeight="1" x14ac:dyDescent="0.25">
      <c r="A102" s="1619"/>
      <c r="B102" s="713" t="str">
        <f>'Прайс повний'!B99</f>
        <v>12/12/1</v>
      </c>
      <c r="C102" s="583" t="str">
        <f>'Прайс повний'!C99</f>
        <v>Ni OC</v>
      </c>
      <c r="D102" s="427" t="str">
        <f>'Прайс повний'!E99</f>
        <v>Тримач дроту даховий Niro з гачком</v>
      </c>
      <c r="E102" s="509" t="str">
        <f>'Прайс повний'!A99</f>
        <v>12 001</v>
      </c>
      <c r="F102" s="1533" t="str">
        <f>'Прайс повний'!F99</f>
        <v>Сталь, гальванічно оцинкована, з тримачем Niro, Довжина 120 мм, 330 мм або 400 мм</v>
      </c>
      <c r="G102" s="429" t="s">
        <v>16</v>
      </c>
      <c r="H102" s="724">
        <f>'Прайс повний'!I99</f>
        <v>72.38</v>
      </c>
      <c r="I102" s="430">
        <f>'Прайс повний'!J99</f>
        <v>72.38</v>
      </c>
      <c r="J102" s="425"/>
      <c r="K102" s="426">
        <v>8302</v>
      </c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27" customHeight="1" x14ac:dyDescent="0.25">
      <c r="A103" s="1620"/>
      <c r="B103" s="709" t="str">
        <f>'Прайс повний'!B100</f>
        <v>12/33/1</v>
      </c>
      <c r="C103" s="584" t="str">
        <f>'Прайс повний'!C100</f>
        <v>Ni OC</v>
      </c>
      <c r="D103" s="427" t="str">
        <f>'Прайс повний'!E100</f>
        <v>Тримач під черепицю L330 з Niro</v>
      </c>
      <c r="E103" s="432" t="str">
        <f>'Прайс повний'!A100</f>
        <v>12 002</v>
      </c>
      <c r="F103" s="1525"/>
      <c r="G103" s="433" t="s">
        <v>16</v>
      </c>
      <c r="H103" s="725">
        <f>'Прайс повний'!I100</f>
        <v>109.95</v>
      </c>
      <c r="I103" s="517">
        <f>'Прайс повний'!J100</f>
        <v>109.95</v>
      </c>
      <c r="J103" s="435"/>
      <c r="K103" s="426">
        <v>8302</v>
      </c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27" hidden="1" customHeight="1" x14ac:dyDescent="0.25">
      <c r="A104" s="1621"/>
      <c r="B104" s="714" t="str">
        <f>'Прайс повний'!B101</f>
        <v>12/40/1</v>
      </c>
      <c r="C104" s="584" t="str">
        <f>'Прайс повний'!C101</f>
        <v>Ni OC</v>
      </c>
      <c r="D104" s="431" t="str">
        <f>'Прайс повний'!E101</f>
        <v>Тримач під черепицю L400 з Niro</v>
      </c>
      <c r="E104" s="432" t="str">
        <f>'Прайс повний'!A101</f>
        <v>12 003</v>
      </c>
      <c r="F104" s="1544"/>
      <c r="G104" s="433" t="s">
        <v>16</v>
      </c>
      <c r="H104" s="725">
        <f>'Прайс повний'!I101</f>
        <v>118.68</v>
      </c>
      <c r="I104" s="434">
        <f>'Прайс повний'!J101</f>
        <v>118.68</v>
      </c>
      <c r="J104" s="435"/>
      <c r="K104" s="515">
        <v>8302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29.25" customHeight="1" x14ac:dyDescent="0.25">
      <c r="A105" s="1626"/>
      <c r="B105" s="713" t="str">
        <f>'Прайс повний'!B102</f>
        <v>12/12/11</v>
      </c>
      <c r="C105" s="583" t="str">
        <f>'Прайс повний'!C102</f>
        <v>ОС</v>
      </c>
      <c r="D105" s="460" t="str">
        <f>'Прайс повний'!E102</f>
        <v>Тримач під черепицю L120 універсальний</v>
      </c>
      <c r="E105" s="509" t="str">
        <f>'Прайс повний'!A102</f>
        <v>12 011</v>
      </c>
      <c r="F105" s="1533" t="str">
        <f>'Прайс повний'!F102</f>
        <v>Сталь, гальванічно оцинкована, з універсальним тримачем. Висота монтажу 100мм. Довжина 120 мм, 330 мм або 400 мм</v>
      </c>
      <c r="G105" s="429" t="s">
        <v>16</v>
      </c>
      <c r="H105" s="724">
        <f>'Прайс повний'!I102</f>
        <v>58.57</v>
      </c>
      <c r="I105" s="430">
        <f>'Прайс повний'!J102</f>
        <v>58.57</v>
      </c>
      <c r="J105" s="425"/>
      <c r="K105" s="426">
        <v>8302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29.25" customHeight="1" x14ac:dyDescent="0.25">
      <c r="A106" s="1627"/>
      <c r="B106" s="715" t="str">
        <f>'Прайс повний'!B103</f>
        <v>12/33/12</v>
      </c>
      <c r="C106" s="583" t="str">
        <f>'Прайс повний'!C103</f>
        <v>ОС</v>
      </c>
      <c r="D106" s="427" t="str">
        <f>'Прайс повний'!E103</f>
        <v>Тримач під черепицю L330 універсальний</v>
      </c>
      <c r="E106" s="509" t="str">
        <f>'Прайс повний'!A103</f>
        <v>12 012</v>
      </c>
      <c r="F106" s="1525"/>
      <c r="G106" s="429" t="s">
        <v>16</v>
      </c>
      <c r="H106" s="724">
        <f>'Прайс повний'!I103</f>
        <v>77.45</v>
      </c>
      <c r="I106" s="516">
        <f>'Прайс повний'!J103</f>
        <v>77.45</v>
      </c>
      <c r="J106" s="425"/>
      <c r="K106" s="426">
        <v>8302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29.25" customHeight="1" x14ac:dyDescent="0.25">
      <c r="A107" s="1628"/>
      <c r="B107" s="714" t="str">
        <f>'Прайс повний'!B104</f>
        <v>12/40/13</v>
      </c>
      <c r="C107" s="584" t="str">
        <f>'Прайс повний'!C104</f>
        <v>ОС</v>
      </c>
      <c r="D107" s="431" t="str">
        <f>'Прайс повний'!E104</f>
        <v>Тримач під черепицю L400 універсальний</v>
      </c>
      <c r="E107" s="432" t="str">
        <f>'Прайс повний'!A104</f>
        <v>12 013</v>
      </c>
      <c r="F107" s="1544"/>
      <c r="G107" s="433" t="s">
        <v>16</v>
      </c>
      <c r="H107" s="725">
        <f>'Прайс повний'!I104</f>
        <v>81.96</v>
      </c>
      <c r="I107" s="517">
        <f>'Прайс повний'!J104</f>
        <v>81.96</v>
      </c>
      <c r="J107" s="435"/>
      <c r="K107" s="436">
        <v>8302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27" hidden="1" customHeight="1" x14ac:dyDescent="0.25">
      <c r="A108" s="901"/>
      <c r="B108" s="583" t="s">
        <v>170</v>
      </c>
      <c r="C108" s="583" t="s">
        <v>12</v>
      </c>
      <c r="D108" s="427" t="s">
        <v>171</v>
      </c>
      <c r="E108" s="465" t="s">
        <v>172</v>
      </c>
      <c r="F108" s="1533" t="s">
        <v>173</v>
      </c>
      <c r="G108" s="429" t="s">
        <v>16</v>
      </c>
      <c r="H108" s="724" t="e">
        <f>'Прайс повний'!#REF!</f>
        <v>#REF!</v>
      </c>
      <c r="I108" s="430" t="e">
        <f>'Прайс повний'!#REF!</f>
        <v>#REF!</v>
      </c>
      <c r="J108" s="425"/>
      <c r="K108" s="426">
        <v>3925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31.5" customHeight="1" x14ac:dyDescent="0.25">
      <c r="A109" s="902"/>
      <c r="B109" s="583" t="s">
        <v>174</v>
      </c>
      <c r="C109" s="583" t="s">
        <v>12</v>
      </c>
      <c r="D109" s="427" t="s">
        <v>175</v>
      </c>
      <c r="E109" s="465" t="s">
        <v>176</v>
      </c>
      <c r="F109" s="1525"/>
      <c r="G109" s="429" t="s">
        <v>16</v>
      </c>
      <c r="H109" s="724">
        <f>'Прайс повний'!I105</f>
        <v>52.78</v>
      </c>
      <c r="I109" s="430">
        <f>'Прайс повний'!J105</f>
        <v>52.78</v>
      </c>
      <c r="J109" s="425"/>
      <c r="K109" s="426">
        <v>3925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30.75" customHeight="1" x14ac:dyDescent="0.25">
      <c r="A110" s="902"/>
      <c r="B110" s="682" t="s">
        <v>177</v>
      </c>
      <c r="C110" s="682" t="s">
        <v>12</v>
      </c>
      <c r="D110" s="466" t="s">
        <v>178</v>
      </c>
      <c r="E110" s="428" t="s">
        <v>179</v>
      </c>
      <c r="F110" s="1544"/>
      <c r="G110" s="467" t="s">
        <v>16</v>
      </c>
      <c r="H110" s="730">
        <f>'Прайс повний'!I106</f>
        <v>75.150000000000006</v>
      </c>
      <c r="I110" s="430">
        <f>'Прайс повний'!J106</f>
        <v>75.150000000000006</v>
      </c>
      <c r="J110" s="425"/>
      <c r="K110" s="426">
        <v>3925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54.75" hidden="1" customHeight="1" x14ac:dyDescent="0.25">
      <c r="A111" s="911"/>
      <c r="B111" s="588" t="s">
        <v>180</v>
      </c>
      <c r="C111" s="588" t="s">
        <v>45</v>
      </c>
      <c r="D111" s="444" t="s">
        <v>181</v>
      </c>
      <c r="E111" s="518" t="s">
        <v>182</v>
      </c>
      <c r="F111" s="444" t="s">
        <v>183</v>
      </c>
      <c r="G111" s="446" t="s">
        <v>16</v>
      </c>
      <c r="H111" s="731">
        <f>'Прайс повний'!I107</f>
        <v>14.02</v>
      </c>
      <c r="I111" s="447">
        <f>'Прайс повний'!J107</f>
        <v>14.02</v>
      </c>
      <c r="J111" s="419"/>
      <c r="K111" s="458">
        <v>8302</v>
      </c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54.75" customHeight="1" x14ac:dyDescent="0.25">
      <c r="A112" s="911"/>
      <c r="B112" s="587" t="s">
        <v>184</v>
      </c>
      <c r="C112" s="588" t="s">
        <v>124</v>
      </c>
      <c r="D112" s="444" t="s">
        <v>185</v>
      </c>
      <c r="E112" s="518" t="s">
        <v>186</v>
      </c>
      <c r="F112" s="444" t="s">
        <v>187</v>
      </c>
      <c r="G112" s="446" t="s">
        <v>16</v>
      </c>
      <c r="H112" s="731">
        <f>'Прайс повний'!I108</f>
        <v>59.09</v>
      </c>
      <c r="I112" s="447">
        <f>'Прайс повний'!J108</f>
        <v>59.09</v>
      </c>
      <c r="J112" s="419"/>
      <c r="K112" s="458">
        <v>3925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63.75" hidden="1" customHeight="1" x14ac:dyDescent="0.25">
      <c r="A113" s="911"/>
      <c r="B113" s="716" t="s">
        <v>188</v>
      </c>
      <c r="C113" s="588" t="s">
        <v>36</v>
      </c>
      <c r="D113" s="444" t="str">
        <f>'Прайс повний'!E109</f>
        <v>Тримач даховий металевий з основою</v>
      </c>
      <c r="E113" s="519">
        <f>'Прайс повний'!A109</f>
        <v>14020</v>
      </c>
      <c r="F113" s="444" t="str">
        <f>'Прайс повний'!F109</f>
        <v>Сталь, гальванічно оцинкована, з тримачем дроту металевим</v>
      </c>
      <c r="G113" s="446" t="str">
        <f>'Прайс повний'!G109</f>
        <v>шт.</v>
      </c>
      <c r="H113" s="731">
        <f>'Прайс повний'!I109</f>
        <v>66.02</v>
      </c>
      <c r="I113" s="447">
        <f>'Прайс повний'!J109</f>
        <v>66.02</v>
      </c>
      <c r="J113" s="419"/>
      <c r="K113" s="458">
        <v>8302</v>
      </c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42" customHeight="1" x14ac:dyDescent="0.25">
      <c r="A114" s="902"/>
      <c r="B114" s="1632" t="s">
        <v>189</v>
      </c>
      <c r="C114" s="583" t="s">
        <v>36</v>
      </c>
      <c r="D114" s="427" t="str">
        <f>'Прайс повний'!E110</f>
        <v>Тримач даховий універсальний з основою</v>
      </c>
      <c r="E114" s="520" t="str">
        <f>'Прайс повний'!A110</f>
        <v>14 070</v>
      </c>
      <c r="F114" s="427" t="str">
        <f>'Прайс повний'!F110</f>
        <v>Сталь, гальванічно оцинкована, з універсальним тримачем</v>
      </c>
      <c r="G114" s="429" t="str">
        <f>'Прайс повний'!G110</f>
        <v>шт.</v>
      </c>
      <c r="H114" s="724">
        <f>'Прайс повний'!I110</f>
        <v>53.32</v>
      </c>
      <c r="I114" s="430">
        <f>'Прайс повний'!J110</f>
        <v>53.32</v>
      </c>
      <c r="J114" s="425"/>
      <c r="K114" s="426">
        <v>8302</v>
      </c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27.75" customHeight="1" x14ac:dyDescent="0.25">
      <c r="A115" s="902"/>
      <c r="B115" s="1630"/>
      <c r="C115" s="583" t="s">
        <v>49</v>
      </c>
      <c r="D115" s="427" t="s">
        <v>190</v>
      </c>
      <c r="E115" s="465" t="s">
        <v>191</v>
      </c>
      <c r="F115" s="1525" t="s">
        <v>102</v>
      </c>
      <c r="G115" s="663" t="s">
        <v>16</v>
      </c>
      <c r="H115" s="701">
        <f>'Прайс повний'!I111</f>
        <v>66.95</v>
      </c>
      <c r="I115" s="664">
        <f>'Прайс повний'!J111</f>
        <v>66.95</v>
      </c>
      <c r="J115" s="425"/>
      <c r="K115" s="426">
        <v>8302</v>
      </c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27.75" customHeight="1" x14ac:dyDescent="0.25">
      <c r="A116" s="902"/>
      <c r="B116" s="1630"/>
      <c r="C116" s="583" t="s">
        <v>53</v>
      </c>
      <c r="D116" s="427" t="s">
        <v>192</v>
      </c>
      <c r="E116" s="465" t="s">
        <v>193</v>
      </c>
      <c r="F116" s="1526"/>
      <c r="G116" s="663" t="s">
        <v>16</v>
      </c>
      <c r="H116" s="701">
        <f>'Прайс повний'!I112</f>
        <v>66.95</v>
      </c>
      <c r="I116" s="664">
        <f>'Прайс повний'!J112</f>
        <v>66.95</v>
      </c>
      <c r="J116" s="425"/>
      <c r="K116" s="426">
        <v>8302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27" customHeight="1" x14ac:dyDescent="0.25">
      <c r="A117" s="902"/>
      <c r="B117" s="1633"/>
      <c r="C117" s="712" t="s">
        <v>56</v>
      </c>
      <c r="D117" s="510" t="s">
        <v>194</v>
      </c>
      <c r="E117" s="521" t="s">
        <v>195</v>
      </c>
      <c r="F117" s="1537"/>
      <c r="G117" s="673" t="s">
        <v>16</v>
      </c>
      <c r="H117" s="732">
        <f>'Прайс повний'!I113</f>
        <v>66.95</v>
      </c>
      <c r="I117" s="674">
        <f>'Прайс повний'!J113</f>
        <v>66.95</v>
      </c>
      <c r="J117" s="425"/>
      <c r="K117" s="515">
        <v>8302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60" customHeight="1" x14ac:dyDescent="0.25">
      <c r="A118" s="911"/>
      <c r="B118" s="874" t="s">
        <v>948</v>
      </c>
      <c r="C118" s="583" t="s">
        <v>203</v>
      </c>
      <c r="D118" s="427" t="s">
        <v>950</v>
      </c>
      <c r="E118" s="465" t="s">
        <v>952</v>
      </c>
      <c r="F118" s="466" t="s">
        <v>955</v>
      </c>
      <c r="G118" s="639" t="s">
        <v>16</v>
      </c>
      <c r="H118" s="878">
        <f>'Прайс повний'!I114</f>
        <v>54.04</v>
      </c>
      <c r="I118" s="640">
        <f>'Прайс повний'!J114</f>
        <v>54.04</v>
      </c>
      <c r="J118" s="463"/>
      <c r="K118" s="557">
        <v>8302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60" customHeight="1" x14ac:dyDescent="0.25">
      <c r="A119" s="901"/>
      <c r="B119" s="717" t="str">
        <f>'Прайс повний'!B115</f>
        <v>15/Cu</v>
      </c>
      <c r="C119" s="712" t="str">
        <f>'Прайс повний'!C115</f>
        <v>Cu</v>
      </c>
      <c r="D119" s="510" t="str">
        <f>'Прайс повний'!E115</f>
        <v>Хомут для труб універсальний мідний</v>
      </c>
      <c r="E119" s="521" t="s">
        <v>1458</v>
      </c>
      <c r="F119" s="522" t="str">
        <f>'Прайс повний'!F115</f>
        <v>Хомут мідний, для кріплення дроту до труб діаметром 60-120мм.</v>
      </c>
      <c r="G119" s="877" t="str">
        <f>'Прайс повний'!G115</f>
        <v>шт.</v>
      </c>
      <c r="H119" s="733">
        <f>'Прайс повний'!I115</f>
        <v>185.31</v>
      </c>
      <c r="I119" s="655">
        <f>'Прайс повний'!J115</f>
        <v>185.31</v>
      </c>
      <c r="J119" s="568"/>
      <c r="K119" s="557">
        <v>7419</v>
      </c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74.25" customHeight="1" x14ac:dyDescent="0.25">
      <c r="A120" s="913"/>
      <c r="B120" s="717" t="s">
        <v>949</v>
      </c>
      <c r="C120" s="712" t="s">
        <v>481</v>
      </c>
      <c r="D120" s="510" t="s">
        <v>951</v>
      </c>
      <c r="E120" s="521" t="s">
        <v>953</v>
      </c>
      <c r="F120" s="522" t="s">
        <v>954</v>
      </c>
      <c r="G120" s="654" t="s">
        <v>16</v>
      </c>
      <c r="H120" s="733">
        <f>'Прайс повний'!I116</f>
        <v>65.92</v>
      </c>
      <c r="I120" s="655">
        <f>'Прайс повний'!J116</f>
        <v>65.92</v>
      </c>
      <c r="J120" s="523"/>
      <c r="K120" s="524">
        <v>8302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8" customHeight="1" x14ac:dyDescent="0.25">
      <c r="A121" s="914"/>
      <c r="B121" s="216"/>
      <c r="C121" s="216"/>
      <c r="D121" s="216"/>
      <c r="E121" s="1634" t="s">
        <v>759</v>
      </c>
      <c r="F121" s="1634"/>
      <c r="G121" s="216"/>
      <c r="H121" s="216"/>
      <c r="I121" s="217"/>
      <c r="J121" s="373"/>
      <c r="K121" s="219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24.75" customHeight="1" x14ac:dyDescent="0.25">
      <c r="A122" s="896"/>
      <c r="B122" s="1632" t="s">
        <v>196</v>
      </c>
      <c r="C122" s="583" t="s">
        <v>45</v>
      </c>
      <c r="D122" s="427" t="s">
        <v>197</v>
      </c>
      <c r="E122" s="465" t="s">
        <v>198</v>
      </c>
      <c r="F122" s="427" t="s">
        <v>199</v>
      </c>
      <c r="G122" s="429" t="s">
        <v>16</v>
      </c>
      <c r="H122" s="593">
        <f>'Прайс повний'!I118</f>
        <v>40.42</v>
      </c>
      <c r="I122" s="430">
        <f>'Прайс повний'!J118</f>
        <v>40.42</v>
      </c>
      <c r="J122" s="425"/>
      <c r="K122" s="525">
        <v>8302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24.75" customHeight="1" x14ac:dyDescent="0.25">
      <c r="A123" s="896"/>
      <c r="B123" s="1630"/>
      <c r="C123" s="583" t="s">
        <v>200</v>
      </c>
      <c r="D123" s="427" t="s">
        <v>197</v>
      </c>
      <c r="E123" s="428" t="s">
        <v>201</v>
      </c>
      <c r="F123" s="466" t="s">
        <v>202</v>
      </c>
      <c r="G123" s="622" t="s">
        <v>16</v>
      </c>
      <c r="H123" s="762">
        <f>'Прайс повний'!I119</f>
        <v>241</v>
      </c>
      <c r="I123" s="617">
        <f>'Прайс повний'!J119</f>
        <v>241</v>
      </c>
      <c r="J123" s="425"/>
      <c r="K123" s="426">
        <v>7419</v>
      </c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24.75" customHeight="1" x14ac:dyDescent="0.25">
      <c r="A124" s="896"/>
      <c r="B124" s="1630"/>
      <c r="C124" s="583" t="s">
        <v>203</v>
      </c>
      <c r="D124" s="427" t="s">
        <v>197</v>
      </c>
      <c r="E124" s="428" t="s">
        <v>204</v>
      </c>
      <c r="F124" s="466" t="s">
        <v>205</v>
      </c>
      <c r="G124" s="639" t="s">
        <v>16</v>
      </c>
      <c r="H124" s="751">
        <f>'Прайс повний'!I120</f>
        <v>73.77</v>
      </c>
      <c r="I124" s="640">
        <f>'Прайс повний'!J120</f>
        <v>73.77</v>
      </c>
      <c r="J124" s="425"/>
      <c r="K124" s="426">
        <v>8302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24.75" customHeight="1" x14ac:dyDescent="0.25">
      <c r="A125" s="895"/>
      <c r="B125" s="713" t="s">
        <v>206</v>
      </c>
      <c r="C125" s="681" t="s">
        <v>45</v>
      </c>
      <c r="D125" s="460" t="s">
        <v>197</v>
      </c>
      <c r="E125" s="415" t="s">
        <v>1606</v>
      </c>
      <c r="F125" s="414" t="s">
        <v>1607</v>
      </c>
      <c r="G125" s="647" t="s">
        <v>16</v>
      </c>
      <c r="H125" s="1021">
        <f>'Прайс повний'!I121</f>
        <v>53.48</v>
      </c>
      <c r="I125" s="1020">
        <f>'Прайс повний'!J121</f>
        <v>53.48</v>
      </c>
      <c r="J125" s="463"/>
      <c r="K125" s="464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ht="24.75" customHeight="1" x14ac:dyDescent="0.25">
      <c r="A126" s="897"/>
      <c r="B126" s="714" t="s">
        <v>206</v>
      </c>
      <c r="C126" s="584" t="s">
        <v>207</v>
      </c>
      <c r="D126" s="431" t="s">
        <v>197</v>
      </c>
      <c r="E126" s="469" t="s">
        <v>208</v>
      </c>
      <c r="F126" s="468" t="s">
        <v>209</v>
      </c>
      <c r="G126" s="433" t="s">
        <v>16</v>
      </c>
      <c r="H126" s="594">
        <f>'Прайс повний'!I122</f>
        <v>67.03</v>
      </c>
      <c r="I126" s="517">
        <f>'Прайс повний'!J122</f>
        <v>67.03</v>
      </c>
      <c r="J126" s="435"/>
      <c r="K126" s="436">
        <v>8302</v>
      </c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21.75" customHeight="1" x14ac:dyDescent="0.25">
      <c r="A127" s="915"/>
      <c r="B127" s="734" t="s">
        <v>713</v>
      </c>
      <c r="C127" s="707" t="s">
        <v>36</v>
      </c>
      <c r="D127" s="503" t="s">
        <v>714</v>
      </c>
      <c r="E127" s="527" t="s">
        <v>715</v>
      </c>
      <c r="F127" s="505" t="s">
        <v>199</v>
      </c>
      <c r="G127" s="529" t="s">
        <v>16</v>
      </c>
      <c r="H127" s="766">
        <f>'Прайс повний'!I123</f>
        <v>27.03</v>
      </c>
      <c r="I127" s="530">
        <f>'Прайс повний'!J123</f>
        <v>27.03</v>
      </c>
      <c r="J127" s="506"/>
      <c r="K127" s="507">
        <v>8302</v>
      </c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ht="21" customHeight="1" x14ac:dyDescent="0.25">
      <c r="A128" s="915"/>
      <c r="B128" s="734" t="s">
        <v>713</v>
      </c>
      <c r="C128" s="707" t="s">
        <v>203</v>
      </c>
      <c r="D128" s="503" t="s">
        <v>714</v>
      </c>
      <c r="E128" s="527" t="s">
        <v>716</v>
      </c>
      <c r="F128" s="528" t="s">
        <v>205</v>
      </c>
      <c r="G128" s="652" t="s">
        <v>16</v>
      </c>
      <c r="H128" s="774">
        <f>'Прайс повний'!I124</f>
        <v>52.92</v>
      </c>
      <c r="I128" s="653">
        <f>'Прайс повний'!J124</f>
        <v>52.92</v>
      </c>
      <c r="J128" s="506"/>
      <c r="K128" s="507">
        <v>8302</v>
      </c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ht="22.5" customHeight="1" x14ac:dyDescent="0.25">
      <c r="A129" s="916"/>
      <c r="B129" s="735" t="s">
        <v>717</v>
      </c>
      <c r="C129" s="705" t="s">
        <v>351</v>
      </c>
      <c r="D129" s="496" t="s">
        <v>714</v>
      </c>
      <c r="E129" s="531" t="s">
        <v>718</v>
      </c>
      <c r="F129" s="532" t="s">
        <v>209</v>
      </c>
      <c r="G129" s="499" t="s">
        <v>16</v>
      </c>
      <c r="H129" s="721">
        <f>'Прайс повний'!I125</f>
        <v>38.81</v>
      </c>
      <c r="I129" s="500">
        <f>'Прайс повний'!J125</f>
        <v>38.81</v>
      </c>
      <c r="J129" s="501"/>
      <c r="K129" s="502">
        <v>8302</v>
      </c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ht="52.5" customHeight="1" x14ac:dyDescent="0.25">
      <c r="A130" s="899"/>
      <c r="B130" s="588" t="s">
        <v>210</v>
      </c>
      <c r="C130" s="588" t="s">
        <v>351</v>
      </c>
      <c r="D130" s="444" t="s">
        <v>212</v>
      </c>
      <c r="E130" s="471" t="s">
        <v>1608</v>
      </c>
      <c r="F130" s="455" t="s">
        <v>1609</v>
      </c>
      <c r="G130" s="632" t="s">
        <v>16</v>
      </c>
      <c r="H130" s="775">
        <f>'Прайс повний'!I127</f>
        <v>38.42</v>
      </c>
      <c r="I130" s="633">
        <f>'Прайс повний'!J127</f>
        <v>38.42</v>
      </c>
      <c r="J130" s="419"/>
      <c r="K130" s="458">
        <v>8302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ht="62.25" customHeight="1" x14ac:dyDescent="0.25">
      <c r="A131" s="899"/>
      <c r="B131" s="587" t="str">
        <f>'Прайс повний'!B374</f>
        <v>04/0.2</v>
      </c>
      <c r="C131" s="588" t="str">
        <f>'Прайс повний'!C374</f>
        <v>ОС</v>
      </c>
      <c r="D131" s="444" t="str">
        <f>'Прайс повний'!E374</f>
        <v>Затискач смуга/смуга</v>
      </c>
      <c r="E131" s="459" t="str">
        <f>'Прайс повний'!A374</f>
        <v>80 105</v>
      </c>
      <c r="F131" s="533" t="str">
        <f>'Прайс повний'!F374</f>
        <v>Затискач з двох плоских пластин  товщиною 2мм, гальванічно оцинк., на чотири болти М8</v>
      </c>
      <c r="G131" s="446" t="s">
        <v>16</v>
      </c>
      <c r="H131" s="731">
        <f>'Прайс повний'!I374</f>
        <v>85.05</v>
      </c>
      <c r="I131" s="447">
        <f>'Прайс повний'!J374</f>
        <v>85.05</v>
      </c>
      <c r="J131" s="419"/>
      <c r="K131" s="458">
        <v>8302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62.25" customHeight="1" x14ac:dyDescent="0.25">
      <c r="A132" s="899"/>
      <c r="B132" s="587" t="str">
        <f>'Прайс повний'!B375</f>
        <v>04/0.2</v>
      </c>
      <c r="C132" s="588" t="str">
        <f>'Прайс повний'!C375</f>
        <v>OCH</v>
      </c>
      <c r="D132" s="444" t="str">
        <f>'Прайс повний'!E375</f>
        <v>Затискач смуга/смуга (гар.оцинк.)</v>
      </c>
      <c r="E132" s="459" t="str">
        <f>'Прайс повний'!A375</f>
        <v>80 005</v>
      </c>
      <c r="F132" s="533" t="s">
        <v>214</v>
      </c>
      <c r="G132" s="446" t="s">
        <v>16</v>
      </c>
      <c r="H132" s="731">
        <f>'Прайс повний'!I375</f>
        <v>104.49</v>
      </c>
      <c r="I132" s="447">
        <f>'Прайс повний'!J375</f>
        <v>104.49</v>
      </c>
      <c r="J132" s="419"/>
      <c r="K132" s="458">
        <v>8302</v>
      </c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24.75" customHeight="1" x14ac:dyDescent="0.25">
      <c r="A133" s="895"/>
      <c r="B133" s="1635" t="str">
        <f>'Прайс повний'!B128</f>
        <v>04/8.2</v>
      </c>
      <c r="C133" s="581" t="str">
        <f>'Прайс повний'!C128</f>
        <v>OC</v>
      </c>
      <c r="D133" s="414" t="str">
        <f>'Прайс повний'!E128</f>
        <v>Затискач смуга/дріт d8-10</v>
      </c>
      <c r="E133" s="534" t="str">
        <f>'Прайс повний'!A128</f>
        <v>80 001</v>
      </c>
      <c r="F133" s="1505" t="s">
        <v>215</v>
      </c>
      <c r="G133" s="417" t="str">
        <f>'Прайс повний'!G128</f>
        <v>шт.</v>
      </c>
      <c r="H133" s="581">
        <f>'Прайс повний'!I128</f>
        <v>90.37</v>
      </c>
      <c r="I133" s="418">
        <f>'Прайс повний'!J128</f>
        <v>90.37</v>
      </c>
      <c r="J133" s="463"/>
      <c r="K133" s="464">
        <v>8302</v>
      </c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ht="24.75" customHeight="1" x14ac:dyDescent="0.25">
      <c r="A134" s="896"/>
      <c r="B134" s="1630"/>
      <c r="C134" s="682" t="str">
        <f>'Прайс повний'!C129</f>
        <v>OCH</v>
      </c>
      <c r="D134" s="466" t="str">
        <f>'Прайс повний'!E129</f>
        <v>Затискач смуга/дріт d8-10 (гар.оцинк.)</v>
      </c>
      <c r="E134" s="535" t="str">
        <f>'Прайс повний'!A129</f>
        <v>80 002</v>
      </c>
      <c r="F134" s="1526"/>
      <c r="G134" s="467" t="str">
        <f>'Прайс повний'!G129</f>
        <v>шт.</v>
      </c>
      <c r="H134" s="682">
        <f>'Прайс повний'!I129</f>
        <v>110.11</v>
      </c>
      <c r="I134" s="430">
        <f>'Прайс повний'!J129</f>
        <v>110.11</v>
      </c>
      <c r="J134" s="425"/>
      <c r="K134" s="426">
        <v>8302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24.75" customHeight="1" x14ac:dyDescent="0.25">
      <c r="A135" s="896"/>
      <c r="B135" s="1630"/>
      <c r="C135" s="682" t="str">
        <f>'Прайс повний'!C130</f>
        <v>Ni</v>
      </c>
      <c r="D135" s="466" t="str">
        <f>'Прайс повний'!E130</f>
        <v>Затискач смуга/дріт d8-10 (нержавійка)</v>
      </c>
      <c r="E135" s="535" t="str">
        <f>'Прайс повний'!A130</f>
        <v>80 003</v>
      </c>
      <c r="F135" s="1526"/>
      <c r="G135" s="639" t="str">
        <f>'Прайс повний'!G130</f>
        <v>шт.</v>
      </c>
      <c r="H135" s="776">
        <f>'Прайс повний'!I130</f>
        <v>113.04</v>
      </c>
      <c r="I135" s="640">
        <f>'Прайс повний'!J130</f>
        <v>113.04</v>
      </c>
      <c r="J135" s="425"/>
      <c r="K135" s="426">
        <v>8302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ht="24.75" customHeight="1" x14ac:dyDescent="0.25">
      <c r="A136" s="897"/>
      <c r="B136" s="1631"/>
      <c r="C136" s="683" t="str">
        <f>'Прайс повний'!C131</f>
        <v>Cu</v>
      </c>
      <c r="D136" s="468" t="str">
        <f>'Прайс повний'!E131</f>
        <v>Затискач смуга/дріт d8-10 (мідь)</v>
      </c>
      <c r="E136" s="536" t="str">
        <f>'Прайс повний'!A131</f>
        <v>90 090</v>
      </c>
      <c r="F136" s="1543"/>
      <c r="G136" s="621" t="str">
        <f>'Прайс повний'!G131</f>
        <v>шт.</v>
      </c>
      <c r="H136" s="777">
        <f>'Прайс повний'!I131</f>
        <v>444.44</v>
      </c>
      <c r="I136" s="614">
        <f>'Прайс повний'!J131</f>
        <v>444.44</v>
      </c>
      <c r="J136" s="435"/>
      <c r="K136" s="436">
        <v>7419</v>
      </c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ht="24.75" customHeight="1" x14ac:dyDescent="0.25">
      <c r="A137" s="895"/>
      <c r="B137" s="1635" t="str">
        <f>'Прайс повний'!B136</f>
        <v>04/8.3</v>
      </c>
      <c r="C137" s="681" t="str">
        <f>'Прайс повний'!C132</f>
        <v>OC</v>
      </c>
      <c r="D137" s="460" t="str">
        <f>'Прайс повний'!E132</f>
        <v>Затискач смуга/дріт d8-10</v>
      </c>
      <c r="E137" s="508" t="str">
        <f>'Прайс повний'!A132</f>
        <v>80 010</v>
      </c>
      <c r="F137" s="1533" t="s">
        <v>216</v>
      </c>
      <c r="G137" s="460" t="str">
        <f>'Прайс повний'!G132</f>
        <v>шт.</v>
      </c>
      <c r="H137" s="681">
        <f>'Прайс повний'!I132</f>
        <v>92.97</v>
      </c>
      <c r="I137" s="418">
        <f>'Прайс повний'!J132</f>
        <v>92.97</v>
      </c>
      <c r="J137" s="463"/>
      <c r="K137" s="464">
        <v>8302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24.75" customHeight="1" x14ac:dyDescent="0.25">
      <c r="A138" s="896"/>
      <c r="B138" s="1630"/>
      <c r="C138" s="583" t="str">
        <f>'Прайс повний'!C133</f>
        <v>ОСН</v>
      </c>
      <c r="D138" s="427" t="str">
        <f>'Прайс повний'!E133</f>
        <v>Затискач смуга/дріт d8-10 (гар.оцинк.)</v>
      </c>
      <c r="E138" s="509" t="str">
        <f>'Прайс повний'!A133</f>
        <v>80 030</v>
      </c>
      <c r="F138" s="1526"/>
      <c r="G138" s="427" t="str">
        <f>'Прайс повний'!G133</f>
        <v>шт.</v>
      </c>
      <c r="H138" s="583">
        <f>'Прайс повний'!I133</f>
        <v>132.63999999999999</v>
      </c>
      <c r="I138" s="430">
        <f>'Прайс повний'!J133</f>
        <v>132.63999999999999</v>
      </c>
      <c r="J138" s="425"/>
      <c r="K138" s="426">
        <v>8302</v>
      </c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24.75" customHeight="1" x14ac:dyDescent="0.25">
      <c r="A139" s="896"/>
      <c r="B139" s="1630"/>
      <c r="C139" s="583" t="str">
        <f>'Прайс повний'!C134</f>
        <v>Ni</v>
      </c>
      <c r="D139" s="427" t="str">
        <f>'Прайс повний'!E134</f>
        <v>Затискач смуга/дріт d8-10 (нержавійка)</v>
      </c>
      <c r="E139" s="509" t="str">
        <f>'Прайс повний'!A134</f>
        <v>80 085</v>
      </c>
      <c r="F139" s="1526"/>
      <c r="G139" s="651" t="str">
        <f>'Прайс повний'!G134</f>
        <v>шт.</v>
      </c>
      <c r="H139" s="776">
        <f>'Прайс повний'!I134</f>
        <v>136.34</v>
      </c>
      <c r="I139" s="640">
        <f>'Прайс повний'!J134</f>
        <v>136.34</v>
      </c>
      <c r="J139" s="425"/>
      <c r="K139" s="426">
        <v>8302</v>
      </c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ht="12.75" customHeight="1" x14ac:dyDescent="0.25">
      <c r="A140" s="896"/>
      <c r="B140" s="1630"/>
      <c r="C140" s="583" t="str">
        <f>'Прайс повний'!C135</f>
        <v>Cu</v>
      </c>
      <c r="D140" s="427" t="str">
        <f>'Прайс повний'!E135</f>
        <v>Затискач смуга/дріт d8-10 (мідь)</v>
      </c>
      <c r="E140" s="509" t="str">
        <f>'Прайс повний'!A135</f>
        <v>90 091</v>
      </c>
      <c r="F140" s="1526"/>
      <c r="G140" s="623" t="str">
        <f>'Прайс повний'!G135</f>
        <v>шт.</v>
      </c>
      <c r="H140" s="778">
        <f>'Прайс повний'!I135</f>
        <v>564.55999999999995</v>
      </c>
      <c r="I140" s="617">
        <f>'Прайс повний'!J135</f>
        <v>564.55999999999995</v>
      </c>
      <c r="J140" s="425"/>
      <c r="K140" s="426">
        <v>7419</v>
      </c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ht="53.25" customHeight="1" x14ac:dyDescent="0.25">
      <c r="A141" s="897"/>
      <c r="B141" s="1631"/>
      <c r="C141" s="584" t="s">
        <v>217</v>
      </c>
      <c r="D141" s="431" t="s">
        <v>218</v>
      </c>
      <c r="E141" s="470" t="s">
        <v>219</v>
      </c>
      <c r="F141" s="431" t="s">
        <v>220</v>
      </c>
      <c r="G141" s="433" t="s">
        <v>16</v>
      </c>
      <c r="H141" s="725">
        <f>'Прайс повний'!I136</f>
        <v>287</v>
      </c>
      <c r="I141" s="434">
        <f>'Прайс повний'!J136</f>
        <v>287</v>
      </c>
      <c r="J141" s="435"/>
      <c r="K141" s="436">
        <v>7419</v>
      </c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24.75" customHeight="1" x14ac:dyDescent="0.25">
      <c r="A142" s="895"/>
      <c r="B142" s="1629" t="str">
        <f>'Прайс повний'!B137</f>
        <v>04/88.2</v>
      </c>
      <c r="C142" s="681" t="str">
        <f>'Прайс повний'!C137</f>
        <v>ОС</v>
      </c>
      <c r="D142" s="460" t="str">
        <f>'Прайс повний'!E137</f>
        <v>Затискач дріт d8-10/дріт d8-10</v>
      </c>
      <c r="E142" s="508" t="str">
        <f>'Прайс повний'!A137</f>
        <v>80 015</v>
      </c>
      <c r="F142" s="1533" t="s">
        <v>221</v>
      </c>
      <c r="G142" s="460" t="str">
        <f>IF(F142='Прайс повний'!F137,'Прайс повний'!G137,IF(Прайс!F142='Прайс повний'!F138,'Прайс повний'!G138,IF(Прайс!F142='Прайс повний'!F139,'Прайс повний'!G139,'Прайс повний'!G140)))</f>
        <v>шт.</v>
      </c>
      <c r="H142" s="581">
        <f>'Прайс повний'!I137</f>
        <v>93.58</v>
      </c>
      <c r="I142" s="418">
        <f>'Прайс повний'!J137</f>
        <v>93.58</v>
      </c>
      <c r="J142" s="463"/>
      <c r="K142" s="464">
        <v>8302</v>
      </c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ht="24.75" customHeight="1" x14ac:dyDescent="0.25">
      <c r="A143" s="896"/>
      <c r="B143" s="1630"/>
      <c r="C143" s="583" t="str">
        <f>'Прайс повний'!C138</f>
        <v>ОСН</v>
      </c>
      <c r="D143" s="427" t="str">
        <f>'Прайс повний'!E138</f>
        <v>Затискач дріт d8-10/дріт d8-10 (гар.оцинк.)</v>
      </c>
      <c r="E143" s="509" t="str">
        <f>'Прайс повний'!A138</f>
        <v>80 035</v>
      </c>
      <c r="F143" s="1526"/>
      <c r="G143" s="427" t="e">
        <f>IF(F143='Прайс повний'!F138,'Прайс повний'!G138,IF(Прайс!F143='Прайс повний'!F139,'Прайс повний'!G139,IF(Прайс!F143='Прайс повний'!F140,'Прайс повний'!G140,'Прайс повний'!#REF!)))</f>
        <v>#REF!</v>
      </c>
      <c r="H143" s="583">
        <f>'Прайс повний'!I138</f>
        <v>115.13</v>
      </c>
      <c r="I143" s="430">
        <f>'Прайс повний'!J138</f>
        <v>115.13</v>
      </c>
      <c r="J143" s="425"/>
      <c r="K143" s="426">
        <v>8302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ht="24.75" customHeight="1" x14ac:dyDescent="0.25">
      <c r="A144" s="896"/>
      <c r="B144" s="1630"/>
      <c r="C144" s="583" t="str">
        <f>'Прайс повний'!C139</f>
        <v>Ni</v>
      </c>
      <c r="D144" s="427" t="str">
        <f>'Прайс повний'!E139</f>
        <v>Затискач дріт d8-10/дріт d8-10 (нержавійка)</v>
      </c>
      <c r="E144" s="509" t="str">
        <f>'Прайс повний'!A139</f>
        <v>80 033</v>
      </c>
      <c r="F144" s="1526"/>
      <c r="G144" s="651" t="e">
        <f>IF(F144='Прайс повний'!F139,'Прайс повний'!G139,IF(Прайс!F144='Прайс повний'!F140,'Прайс повний'!G140,IF(Прайс!F144='Прайс повний'!#REF!,'Прайс повний'!#REF!,'Прайс повний'!#REF!)))</f>
        <v>#REF!</v>
      </c>
      <c r="H144" s="776">
        <f>'Прайс повний'!I139</f>
        <v>116.91</v>
      </c>
      <c r="I144" s="640">
        <f>'Прайс повний'!J139</f>
        <v>116.91</v>
      </c>
      <c r="J144" s="425"/>
      <c r="K144" s="426">
        <v>8302</v>
      </c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ht="24.75" customHeight="1" x14ac:dyDescent="0.25">
      <c r="A145" s="897"/>
      <c r="B145" s="1631"/>
      <c r="C145" s="584" t="str">
        <f>'Прайс повний'!C140</f>
        <v>Cu</v>
      </c>
      <c r="D145" s="431" t="str">
        <f>'Прайс повний'!E140</f>
        <v>Затискач дріт d8-10/дріт d8-10 (мідь)</v>
      </c>
      <c r="E145" s="432" t="str">
        <f>'Прайс повний'!A140</f>
        <v>90 092</v>
      </c>
      <c r="F145" s="1543"/>
      <c r="G145" s="624" t="e">
        <f>IF(F145='Прайс повний'!F140,'Прайс повний'!G140,IF(Прайс!F145='Прайс повний'!#REF!,'Прайс повний'!#REF!,IF(Прайс!F145='Прайс повний'!#REF!,'Прайс повний'!#REF!,'Прайс повний'!#REF!)))</f>
        <v>#REF!</v>
      </c>
      <c r="H145" s="777">
        <f>'Прайс повний'!I140</f>
        <v>459.72</v>
      </c>
      <c r="I145" s="614">
        <f>'Прайс повний'!J140</f>
        <v>459.72</v>
      </c>
      <c r="J145" s="435"/>
      <c r="K145" s="436">
        <v>7419</v>
      </c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ht="29.25" hidden="1" customHeight="1" x14ac:dyDescent="0.25">
      <c r="A146" s="895"/>
      <c r="B146" s="1629" t="e">
        <f>'Прайс повний'!#REF!</f>
        <v>#REF!</v>
      </c>
      <c r="C146" s="681" t="e">
        <f>'Прайс повний'!#REF!</f>
        <v>#REF!</v>
      </c>
      <c r="D146" s="460" t="e">
        <f>'Прайс повний'!#REF!</f>
        <v>#REF!</v>
      </c>
      <c r="E146" s="508" t="e">
        <f>'Прайс повний'!#REF!</f>
        <v>#REF!</v>
      </c>
      <c r="F146" s="1533" t="s">
        <v>222</v>
      </c>
      <c r="G146" s="462" t="s">
        <v>16</v>
      </c>
      <c r="H146" s="681" t="e">
        <f>'Прайс повний'!#REF!</f>
        <v>#REF!</v>
      </c>
      <c r="I146" s="418" t="e">
        <f>'Прайс повний'!#REF!</f>
        <v>#REF!</v>
      </c>
      <c r="J146" s="463"/>
      <c r="K146" s="464">
        <v>8302</v>
      </c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ht="30.75" hidden="1" customHeight="1" x14ac:dyDescent="0.25">
      <c r="A147" s="896"/>
      <c r="B147" s="1630"/>
      <c r="C147" s="583" t="e">
        <f>'Прайс повний'!#REF!</f>
        <v>#REF!</v>
      </c>
      <c r="D147" s="427" t="e">
        <f>'Прайс повний'!#REF!</f>
        <v>#REF!</v>
      </c>
      <c r="E147" s="509" t="e">
        <f>'Прайс повний'!#REF!</f>
        <v>#REF!</v>
      </c>
      <c r="F147" s="1526"/>
      <c r="G147" s="429" t="s">
        <v>16</v>
      </c>
      <c r="H147" s="583" t="e">
        <f>'Прайс повний'!#REF!</f>
        <v>#REF!</v>
      </c>
      <c r="I147" s="430" t="e">
        <f>'Прайс повний'!#REF!</f>
        <v>#REF!</v>
      </c>
      <c r="J147" s="425"/>
      <c r="K147" s="426">
        <v>8302</v>
      </c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ht="32.25" hidden="1" customHeight="1" x14ac:dyDescent="0.25">
      <c r="A148" s="897"/>
      <c r="B148" s="1631"/>
      <c r="C148" s="584" t="e">
        <f>'Прайс повний'!#REF!</f>
        <v>#REF!</v>
      </c>
      <c r="D148" s="431" t="e">
        <f>'Прайс повний'!#REF!</f>
        <v>#REF!</v>
      </c>
      <c r="E148" s="432" t="e">
        <f>'Прайс повний'!#REF!</f>
        <v>#REF!</v>
      </c>
      <c r="F148" s="1543"/>
      <c r="G148" s="649" t="s">
        <v>16</v>
      </c>
      <c r="H148" s="779" t="e">
        <f>'Прайс повний'!#REF!</f>
        <v>#REF!</v>
      </c>
      <c r="I148" s="650" t="e">
        <f>'Прайс повний'!#REF!</f>
        <v>#REF!</v>
      </c>
      <c r="J148" s="435"/>
      <c r="K148" s="436">
        <v>8302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ht="30.75" customHeight="1" x14ac:dyDescent="0.25">
      <c r="A149" s="895"/>
      <c r="B149" s="1629" t="str">
        <f>'Прайс повний'!B358</f>
        <v>04/16.2</v>
      </c>
      <c r="C149" s="681" t="str">
        <f>'Прайс повний'!C358</f>
        <v>ОС</v>
      </c>
      <c r="D149" s="460" t="str">
        <f>'Прайс повний'!E358</f>
        <v>Затискач прут d16/смуга</v>
      </c>
      <c r="E149" s="508" t="str">
        <f>'Прайс повний'!A358</f>
        <v>80 051</v>
      </c>
      <c r="F149" s="1533" t="s">
        <v>223</v>
      </c>
      <c r="G149" s="462" t="s">
        <v>16</v>
      </c>
      <c r="H149" s="681">
        <f>'Прайс повний'!I358</f>
        <v>81.59</v>
      </c>
      <c r="I149" s="418">
        <f>'Прайс повний'!J358</f>
        <v>81.59</v>
      </c>
      <c r="J149" s="463"/>
      <c r="K149" s="464">
        <v>8302</v>
      </c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ht="27.75" customHeight="1" x14ac:dyDescent="0.25">
      <c r="A150" s="896"/>
      <c r="B150" s="1630"/>
      <c r="C150" s="583" t="str">
        <f>'Прайс повний'!C359</f>
        <v>ОСН</v>
      </c>
      <c r="D150" s="427" t="str">
        <f>'Прайс повний'!E359</f>
        <v>Затискач прут d16/смуга (гар.оцинк.)</v>
      </c>
      <c r="E150" s="509" t="str">
        <f>'Прайс повний'!A359</f>
        <v>80 050</v>
      </c>
      <c r="F150" s="1526"/>
      <c r="G150" s="429" t="s">
        <v>16</v>
      </c>
      <c r="H150" s="583">
        <f>'Прайс повний'!I359</f>
        <v>111.5</v>
      </c>
      <c r="I150" s="430">
        <f>'Прайс повний'!J359</f>
        <v>111.5</v>
      </c>
      <c r="J150" s="425"/>
      <c r="K150" s="426">
        <v>8302</v>
      </c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ht="32.25" customHeight="1" x14ac:dyDescent="0.25">
      <c r="A151" s="897"/>
      <c r="B151" s="1631"/>
      <c r="C151" s="584" t="str">
        <f>'Прайс повний'!C360</f>
        <v>Ni</v>
      </c>
      <c r="D151" s="431" t="str">
        <f>'Прайс повний'!E360</f>
        <v>Затискач прут d16/смуга (нержавійка)</v>
      </c>
      <c r="E151" s="432" t="str">
        <f>'Прайс повний'!A360</f>
        <v>80 053</v>
      </c>
      <c r="F151" s="1543"/>
      <c r="G151" s="649" t="s">
        <v>16</v>
      </c>
      <c r="H151" s="779">
        <f>'Прайс повний'!I360</f>
        <v>118.94</v>
      </c>
      <c r="I151" s="650">
        <f>'Прайс повний'!J360</f>
        <v>118.94</v>
      </c>
      <c r="J151" s="435"/>
      <c r="K151" s="436">
        <v>8302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ht="27.75" customHeight="1" x14ac:dyDescent="0.25">
      <c r="A152" s="895"/>
      <c r="B152" s="1629" t="str">
        <f>'Прайс повний'!B361</f>
        <v>04/16.3</v>
      </c>
      <c r="C152" s="681" t="str">
        <f>'Прайс повний'!C361</f>
        <v>ОС</v>
      </c>
      <c r="D152" s="460" t="str">
        <f>'Прайс повний'!E361</f>
        <v>Затискач прут d16/смуга</v>
      </c>
      <c r="E152" s="508" t="str">
        <f>'Прайс повний'!A361</f>
        <v>80 056</v>
      </c>
      <c r="F152" s="1533" t="s">
        <v>224</v>
      </c>
      <c r="G152" s="462" t="s">
        <v>16</v>
      </c>
      <c r="H152" s="681">
        <f>'Прайс повний'!I361</f>
        <v>101.43</v>
      </c>
      <c r="I152" s="418">
        <f>'Прайс повний'!J361</f>
        <v>101.43</v>
      </c>
      <c r="J152" s="463"/>
      <c r="K152" s="464">
        <v>8302</v>
      </c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ht="28.5" customHeight="1" x14ac:dyDescent="0.25">
      <c r="A153" s="896"/>
      <c r="B153" s="1630"/>
      <c r="C153" s="583" t="str">
        <f>'Прайс повний'!C362</f>
        <v>ОСН</v>
      </c>
      <c r="D153" s="427" t="str">
        <f>'Прайс повний'!E362</f>
        <v>Затискач прут d16/смуга (гар.оцинк.)</v>
      </c>
      <c r="E153" s="509" t="str">
        <f>'Прайс повний'!A362</f>
        <v>80 055</v>
      </c>
      <c r="F153" s="1526"/>
      <c r="G153" s="429" t="s">
        <v>16</v>
      </c>
      <c r="H153" s="583">
        <f>'Прайс повний'!I362</f>
        <v>137.69999999999999</v>
      </c>
      <c r="I153" s="430">
        <f>'Прайс повний'!J362</f>
        <v>137.69999999999999</v>
      </c>
      <c r="J153" s="425"/>
      <c r="K153" s="426">
        <v>8302</v>
      </c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ht="31.5" customHeight="1" x14ac:dyDescent="0.25">
      <c r="A154" s="897"/>
      <c r="B154" s="1631"/>
      <c r="C154" s="584" t="str">
        <f>'Прайс повний'!C363</f>
        <v>Ni</v>
      </c>
      <c r="D154" s="431" t="str">
        <f>'Прайс повний'!E363</f>
        <v>Затискач прут d16/смуга (нержавійка)</v>
      </c>
      <c r="E154" s="432" t="str">
        <f>'Прайс повний'!A363</f>
        <v>80 080</v>
      </c>
      <c r="F154" s="1543"/>
      <c r="G154" s="649" t="s">
        <v>16</v>
      </c>
      <c r="H154" s="779">
        <f>'Прайс повний'!I363</f>
        <v>151.66</v>
      </c>
      <c r="I154" s="650">
        <f>'Прайс повний'!J363</f>
        <v>151.66</v>
      </c>
      <c r="J154" s="435"/>
      <c r="K154" s="436">
        <v>8302</v>
      </c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ht="30" customHeight="1" x14ac:dyDescent="0.25">
      <c r="A155" s="896"/>
      <c r="B155" s="1638" t="str">
        <f>'Прайс повний'!B141</f>
        <v>04/168.2</v>
      </c>
      <c r="C155" s="736" t="str">
        <f>'Прайс повний'!C141</f>
        <v>ОС</v>
      </c>
      <c r="D155" s="537" t="str">
        <f>'Прайс повний'!E141</f>
        <v>Затискач прут d16/дріт d8-10</v>
      </c>
      <c r="E155" s="538" t="str">
        <f>'Прайс повний'!A141</f>
        <v>80 025</v>
      </c>
      <c r="F155" s="1569" t="s">
        <v>225</v>
      </c>
      <c r="G155" s="539" t="s">
        <v>16</v>
      </c>
      <c r="H155" s="736">
        <f>'Прайс повний'!I141</f>
        <v>90.88</v>
      </c>
      <c r="I155" s="424">
        <f>'Прайс повний'!J141</f>
        <v>90.88</v>
      </c>
      <c r="J155" s="425"/>
      <c r="K155" s="525">
        <v>8302</v>
      </c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ht="29.25" customHeight="1" x14ac:dyDescent="0.25">
      <c r="A156" s="896"/>
      <c r="B156" s="1630"/>
      <c r="C156" s="682" t="str">
        <f>'Прайс повний'!C142</f>
        <v>ОСН</v>
      </c>
      <c r="D156" s="466" t="str">
        <f>'Прайс повний'!E142</f>
        <v>Затискач прут d16/дріт d8-10 (гар.оцинк.)</v>
      </c>
      <c r="E156" s="535" t="str">
        <f>'Прайс повний'!A142</f>
        <v>80 045</v>
      </c>
      <c r="F156" s="1526"/>
      <c r="G156" s="467" t="s">
        <v>16</v>
      </c>
      <c r="H156" s="682">
        <f>'Прайс повний'!I142</f>
        <v>119.74</v>
      </c>
      <c r="I156" s="430">
        <f>'Прайс повний'!J142</f>
        <v>119.74</v>
      </c>
      <c r="J156" s="425"/>
      <c r="K156" s="426">
        <v>8302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ht="32.25" customHeight="1" x14ac:dyDescent="0.25">
      <c r="A157" s="897"/>
      <c r="B157" s="1631"/>
      <c r="C157" s="683" t="str">
        <f>'Прайс повний'!C143</f>
        <v>Ni</v>
      </c>
      <c r="D157" s="468" t="str">
        <f>'Прайс повний'!E143</f>
        <v>Затискач прут d16/дріт d8-10 (нержавійка)</v>
      </c>
      <c r="E157" s="536" t="str">
        <f>'Прайс повний'!A143</f>
        <v>80 093</v>
      </c>
      <c r="F157" s="1543"/>
      <c r="G157" s="649" t="s">
        <v>16</v>
      </c>
      <c r="H157" s="779">
        <f>'Прайс повний'!I143</f>
        <v>127.33</v>
      </c>
      <c r="I157" s="650">
        <f>'Прайс повний'!J143</f>
        <v>127.33</v>
      </c>
      <c r="J157" s="435"/>
      <c r="K157" s="436">
        <v>8302</v>
      </c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ht="30.75" customHeight="1" x14ac:dyDescent="0.25">
      <c r="A158" s="895"/>
      <c r="B158" s="1629" t="str">
        <f>'Прайс повний'!B364</f>
        <v>04/168.3</v>
      </c>
      <c r="C158" s="681" t="str">
        <f>'Прайс повний'!C364</f>
        <v>ОС</v>
      </c>
      <c r="D158" s="460" t="str">
        <f>'Прайс повний'!E364</f>
        <v>Затискач прут d16/дріт d8-10</v>
      </c>
      <c r="E158" s="508" t="str">
        <f>'Прайс повний'!A364</f>
        <v>80 020</v>
      </c>
      <c r="F158" s="1533" t="s">
        <v>226</v>
      </c>
      <c r="G158" s="462" t="s">
        <v>16</v>
      </c>
      <c r="H158" s="681">
        <f>'Прайс повний'!I364</f>
        <v>104.38</v>
      </c>
      <c r="I158" s="418">
        <f>'Прайс повний'!J364</f>
        <v>104.38</v>
      </c>
      <c r="J158" s="463"/>
      <c r="K158" s="464">
        <v>8302</v>
      </c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ht="30" customHeight="1" x14ac:dyDescent="0.25">
      <c r="A159" s="896"/>
      <c r="B159" s="1630"/>
      <c r="C159" s="583" t="str">
        <f>'Прайс повний'!C365</f>
        <v>ОСH</v>
      </c>
      <c r="D159" s="427" t="str">
        <f>'Прайс повний'!E365</f>
        <v>Затискач прут d16/смуга/дріт d8-10 (гар.оцинк.)</v>
      </c>
      <c r="E159" s="509" t="str">
        <f>'Прайс повний'!A365</f>
        <v>80 040</v>
      </c>
      <c r="F159" s="1526"/>
      <c r="G159" s="429" t="s">
        <v>16</v>
      </c>
      <c r="H159" s="583">
        <f>'Прайс повний'!I365</f>
        <v>135.26</v>
      </c>
      <c r="I159" s="430">
        <f>'Прайс повний'!J365</f>
        <v>135.26</v>
      </c>
      <c r="J159" s="425"/>
      <c r="K159" s="426">
        <v>8302</v>
      </c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ht="30" customHeight="1" x14ac:dyDescent="0.25">
      <c r="A160" s="897"/>
      <c r="B160" s="1631"/>
      <c r="C160" s="584" t="str">
        <f>'Прайс повний'!C366</f>
        <v>Ni</v>
      </c>
      <c r="D160" s="431" t="str">
        <f>'Прайс повний'!E366</f>
        <v>Затискач прут d16/смуга/дріт d8-10 (нержавійка)</v>
      </c>
      <c r="E160" s="432" t="str">
        <f>'Прайс повний'!A366</f>
        <v>80 084</v>
      </c>
      <c r="F160" s="1543"/>
      <c r="G160" s="649" t="s">
        <v>16</v>
      </c>
      <c r="H160" s="779">
        <f>'Прайс повний'!I366</f>
        <v>166.19</v>
      </c>
      <c r="I160" s="650">
        <f>'Прайс повний'!J366</f>
        <v>166.19</v>
      </c>
      <c r="J160" s="435"/>
      <c r="K160" s="436">
        <v>8302</v>
      </c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ht="36.75" customHeight="1" x14ac:dyDescent="0.25">
      <c r="A161" s="895"/>
      <c r="B161" s="1652" t="str">
        <f>'Прайс повний'!B377</f>
        <v>44/0.2</v>
      </c>
      <c r="C161" s="681" t="str">
        <f>'Прайс повний'!C376</f>
        <v>OC</v>
      </c>
      <c r="D161" s="460" t="str">
        <f>'Прайс повний'!E376</f>
        <v>Затискач смуга/смуга 40</v>
      </c>
      <c r="E161" s="508" t="str">
        <f>'Прайс повний'!A376</f>
        <v>80 404</v>
      </c>
      <c r="F161" s="1533" t="s">
        <v>214</v>
      </c>
      <c r="G161" s="462" t="s">
        <v>16</v>
      </c>
      <c r="H161" s="723">
        <f>'Прайс повний'!I376</f>
        <v>93.83</v>
      </c>
      <c r="I161" s="418">
        <f>'Прайс повний'!J376</f>
        <v>93.83</v>
      </c>
      <c r="J161" s="463"/>
      <c r="K161" s="464">
        <v>8302</v>
      </c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ht="36" customHeight="1" x14ac:dyDescent="0.25">
      <c r="A162" s="897"/>
      <c r="B162" s="1631"/>
      <c r="C162" s="584" t="str">
        <f>'Прайс повний'!C377</f>
        <v>OCH</v>
      </c>
      <c r="D162" s="431" t="str">
        <f>'Прайс повний'!E377</f>
        <v>Затискач смуга/смуга 40 (гар.оцинк.)</v>
      </c>
      <c r="E162" s="432" t="str">
        <f>'Прайс повний'!A377</f>
        <v>80 405</v>
      </c>
      <c r="F162" s="1543"/>
      <c r="G162" s="433" t="s">
        <v>16</v>
      </c>
      <c r="H162" s="780">
        <f>'Прайс повний'!I377</f>
        <v>128.37</v>
      </c>
      <c r="I162" s="434">
        <f>'Прайс повний'!J377</f>
        <v>128.37</v>
      </c>
      <c r="J162" s="435"/>
      <c r="K162" s="436">
        <v>8302</v>
      </c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ht="36" customHeight="1" x14ac:dyDescent="0.25">
      <c r="A163" s="895"/>
      <c r="B163" s="1635" t="str">
        <f>'Прайс повний'!B147</f>
        <v>44/8.2</v>
      </c>
      <c r="C163" s="681" t="str">
        <f>'Прайс повний'!C147</f>
        <v>OC</v>
      </c>
      <c r="D163" s="460" t="str">
        <f>'Прайс повний'!E147</f>
        <v>Затискач смуга 40/дріт d8-10</v>
      </c>
      <c r="E163" s="508" t="str">
        <f>'Прайс повний'!A147</f>
        <v>80 007</v>
      </c>
      <c r="F163" s="1533" t="s">
        <v>1423</v>
      </c>
      <c r="G163" s="462" t="str">
        <f>'Прайс повний'!G147</f>
        <v>шт.</v>
      </c>
      <c r="H163" s="681">
        <f>'Прайс повний'!I147</f>
        <v>100.41</v>
      </c>
      <c r="I163" s="418">
        <f>'Прайс повний'!J147</f>
        <v>100.41</v>
      </c>
      <c r="J163" s="463"/>
      <c r="K163" s="464">
        <v>8302</v>
      </c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ht="39" customHeight="1" x14ac:dyDescent="0.25">
      <c r="A164" s="897"/>
      <c r="B164" s="1631"/>
      <c r="C164" s="584" t="str">
        <f>'Прайс повний'!C148</f>
        <v>OCH</v>
      </c>
      <c r="D164" s="431" t="str">
        <f>'Прайс повний'!E148</f>
        <v>Затискач смуга 40/дріт d8-10 (гар.оцинк.)</v>
      </c>
      <c r="E164" s="432" t="str">
        <f>'Прайс повний'!A148</f>
        <v>80 006</v>
      </c>
      <c r="F164" s="1544"/>
      <c r="G164" s="433" t="str">
        <f>'Прайс повний'!G148</f>
        <v>шт.</v>
      </c>
      <c r="H164" s="584">
        <f>'Прайс повний'!I148</f>
        <v>135</v>
      </c>
      <c r="I164" s="434">
        <f>'Прайс повний'!J148</f>
        <v>135</v>
      </c>
      <c r="J164" s="435"/>
      <c r="K164" s="436">
        <v>8302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ht="36.75" customHeight="1" x14ac:dyDescent="0.25">
      <c r="A165" s="895"/>
      <c r="B165" s="1635" t="str">
        <f>'Прайс повний'!B149</f>
        <v>44/8.3</v>
      </c>
      <c r="C165" s="681" t="str">
        <f>'Прайс повний'!C149</f>
        <v>OC</v>
      </c>
      <c r="D165" s="460" t="str">
        <f>'Прайс повний'!E149</f>
        <v>Затискач смуга 40/дріт d8-10</v>
      </c>
      <c r="E165" s="540">
        <f>'Прайс повний'!A149</f>
        <v>90096</v>
      </c>
      <c r="F165" s="1533" t="s">
        <v>1424</v>
      </c>
      <c r="G165" s="462" t="s">
        <v>16</v>
      </c>
      <c r="H165" s="723">
        <f>'Прайс повний'!I149</f>
        <v>134</v>
      </c>
      <c r="I165" s="418">
        <f>'Прайс повний'!J149</f>
        <v>134</v>
      </c>
      <c r="J165" s="463"/>
      <c r="K165" s="464">
        <v>8302</v>
      </c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ht="42" customHeight="1" x14ac:dyDescent="0.25">
      <c r="A166" s="897"/>
      <c r="B166" s="1631"/>
      <c r="C166" s="584" t="str">
        <f>'Прайс повний'!C150</f>
        <v>OCH</v>
      </c>
      <c r="D166" s="431" t="str">
        <f>'Прайс повний'!E150</f>
        <v>Затискач смуга 40/дріт d8-10 (гар.оцинк.)</v>
      </c>
      <c r="E166" s="469" t="str">
        <f>'Прайс повний'!A150</f>
        <v>90 097</v>
      </c>
      <c r="F166" s="1544"/>
      <c r="G166" s="433" t="s">
        <v>16</v>
      </c>
      <c r="H166" s="725">
        <f>'Прайс повний'!I150</f>
        <v>169.2</v>
      </c>
      <c r="I166" s="434">
        <f>'Прайс повний'!J150</f>
        <v>169.2</v>
      </c>
      <c r="J166" s="435"/>
      <c r="K166" s="436">
        <v>8302</v>
      </c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ht="61.5" customHeight="1" x14ac:dyDescent="0.25">
      <c r="A167" s="897"/>
      <c r="B167" s="737" t="str">
        <f>'Прайс повний'!B367</f>
        <v>44/20.2</v>
      </c>
      <c r="C167" s="584" t="str">
        <f>'Прайс повний'!C367</f>
        <v>ОСН</v>
      </c>
      <c r="D167" s="431" t="str">
        <f>'Прайс повний'!E367</f>
        <v>Затискач прут d16-20/смуга 40 (гар.оцинк.)</v>
      </c>
      <c r="E167" s="432" t="str">
        <f>'Прайс повний'!A367</f>
        <v>80 450</v>
      </c>
      <c r="F167" s="431" t="str">
        <f>IF(E167='Прайс повний'!A367,'Прайс повний'!F367,IF(Прайс!E167='Прайс повний'!A361,'Прайс повний'!F361,IF(Прайс!E167='Прайс повний'!A362,'Прайс повний'!F362,'Прайс повний'!F363)))</f>
        <v>Затискач з однієї пластини з вигином під 16-20 мм товщ. 3 мм та однієї плоскої, гарячооцинк., на чотири болти М8</v>
      </c>
      <c r="G167" s="433" t="s">
        <v>16</v>
      </c>
      <c r="H167" s="584">
        <f>'Прайс повний'!I367</f>
        <v>147.15</v>
      </c>
      <c r="I167" s="434">
        <f>'Прайс повний'!J367</f>
        <v>147.15</v>
      </c>
      <c r="J167" s="435"/>
      <c r="K167" s="436">
        <v>8302</v>
      </c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ht="61.5" customHeight="1" x14ac:dyDescent="0.25">
      <c r="A168" s="897"/>
      <c r="B168" s="737" t="str">
        <f>'Прайс повний'!B368</f>
        <v>44/20.3</v>
      </c>
      <c r="C168" s="584" t="str">
        <f>'Прайс повний'!C368</f>
        <v>ОСН</v>
      </c>
      <c r="D168" s="431" t="str">
        <f>'Прайс повний'!E368</f>
        <v>Затискач прут d16-20/смуга 40 (гар.оцинк.)</v>
      </c>
      <c r="E168" s="432" t="str">
        <f>'Прайс повний'!A368</f>
        <v>80 455</v>
      </c>
      <c r="F168" s="431" t="str">
        <f>IF(E168='Прайс повний'!A368,'Прайс повний'!F368,IF(Прайс!E168='Прайс повний'!A141,'Прайс повний'!F141,IF(Прайс!E168='Прайс повний'!A142,'Прайс повний'!F142,'Прайс повний'!F143)))</f>
        <v>Затискач з однієї пластини з вигином під 16-20 мм товщ. 3 мм та двох плоских, гарячооцинк., на чотири болти М8</v>
      </c>
      <c r="G168" s="433" t="s">
        <v>16</v>
      </c>
      <c r="H168" s="584">
        <f>'Прайс повний'!I368</f>
        <v>179.89</v>
      </c>
      <c r="I168" s="434">
        <f>'Прайс повний'!J368</f>
        <v>179.89</v>
      </c>
      <c r="J168" s="435"/>
      <c r="K168" s="436">
        <v>8302</v>
      </c>
      <c r="L168" s="1"/>
      <c r="M168" s="4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ht="61.5" customHeight="1" x14ac:dyDescent="0.25">
      <c r="A169" s="897"/>
      <c r="B169" s="737" t="str">
        <f>'Прайс повний'!B369</f>
        <v>44/208.2</v>
      </c>
      <c r="C169" s="584" t="str">
        <f>'Прайс повний'!C369</f>
        <v>ОСН</v>
      </c>
      <c r="D169" s="431" t="str">
        <f>'Прайс повний'!E369</f>
        <v>Затискач прут d16-20/дріт d8-10 (гар.оцинк.)</v>
      </c>
      <c r="E169" s="432" t="str">
        <f>'Прайс повний'!A369</f>
        <v>80 445</v>
      </c>
      <c r="F169" s="431" t="str">
        <f>IF(E169='Прайс повний'!A369,'Прайс повний'!F369,IF(Прайс!E169='Прайс повний'!A364,'Прайс повний'!F364,IF(Прайс!E169='Прайс повний'!A365,'Прайс повний'!F365,'Прайс повний'!F366)))</f>
        <v>Затискач з однієї пластини з вигином під 16-20 мм товщ. 3 мм та однієї під 8 мм, гарячооцинк., на чотири болти М8</v>
      </c>
      <c r="G169" s="433" t="s">
        <v>16</v>
      </c>
      <c r="H169" s="584">
        <f>'Прайс повний'!I369</f>
        <v>150.99</v>
      </c>
      <c r="I169" s="434">
        <f>'Прайс повний'!J369</f>
        <v>150.99</v>
      </c>
      <c r="J169" s="435"/>
      <c r="K169" s="436">
        <v>8302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ht="61.5" customHeight="1" x14ac:dyDescent="0.25">
      <c r="A170" s="896"/>
      <c r="B170" s="737" t="str">
        <f>'Прайс повний'!B370</f>
        <v>44/208.3</v>
      </c>
      <c r="C170" s="583" t="str">
        <f>'Прайс повний'!C372</f>
        <v>ОСH</v>
      </c>
      <c r="D170" s="427" t="str">
        <f>'Прайс повний'!E372</f>
        <v>Затискач прут d16-20/смуга 40/дріт d8-10 (гар.оцинк.)</v>
      </c>
      <c r="E170" s="509" t="str">
        <f>'Прайс повний'!A370</f>
        <v>80 440</v>
      </c>
      <c r="F170" s="427" t="str">
        <f>IF(E170='Прайс повний'!A372,'Прайс повний'!F372,IF(Прайс!E170='Прайс повний'!A375,'Прайс повний'!F375,IF(Прайс!E170='Прайс повний'!A377,'Прайс повний'!F377,'Прайс повний'!F152)))</f>
        <v>Призначений для натягування струмовідводу. Рекомендується використовувати разом з трубою натяжною.</v>
      </c>
      <c r="G170" s="429" t="s">
        <v>16</v>
      </c>
      <c r="H170" s="607">
        <f>'Прайс повний'!I370</f>
        <v>179.78</v>
      </c>
      <c r="I170" s="430">
        <f>'Прайс повний'!J370</f>
        <v>179.78</v>
      </c>
      <c r="J170" s="425"/>
      <c r="K170" s="426">
        <v>8302</v>
      </c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ht="46.5" customHeight="1" x14ac:dyDescent="0.25">
      <c r="A171" s="1615"/>
      <c r="B171" s="1613" t="str">
        <f>'Прайс повний'!B371</f>
        <v>42/168.3</v>
      </c>
      <c r="C171" s="681" t="str">
        <f>'Прайс повний'!C371</f>
        <v>ОС</v>
      </c>
      <c r="D171" s="460" t="str">
        <f>'Прайс повний'!E371</f>
        <v>Затискач прут d16-20/смуга 40/дріт d8-10</v>
      </c>
      <c r="E171" s="508" t="str">
        <f>'Прайс повний'!A371</f>
        <v>80 220</v>
      </c>
      <c r="F171" s="460" t="str">
        <f>'Прайс повний'!F371</f>
        <v>Затискач з однієї пластини з вигином під 16-20 мм товщ. 3 мм, однієї під 8-10 мм та однієї плоскої,  гальванічно оцинкований, на два болти М10</v>
      </c>
      <c r="G171" s="462" t="s">
        <v>16</v>
      </c>
      <c r="H171" s="608">
        <f>'Прайс повний'!I371</f>
        <v>96.57</v>
      </c>
      <c r="I171" s="418">
        <f>'Прайс повний'!J371</f>
        <v>96.57</v>
      </c>
      <c r="J171" s="463"/>
      <c r="K171" s="464">
        <v>8302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ht="46.5" customHeight="1" x14ac:dyDescent="0.25">
      <c r="A172" s="1616"/>
      <c r="B172" s="1614"/>
      <c r="C172" s="583" t="str">
        <f>'Прайс повний'!C372</f>
        <v>ОСH</v>
      </c>
      <c r="D172" s="427" t="str">
        <f>'Прайс повний'!E372</f>
        <v>Затискач прут d16-20/смуга 40/дріт d8-10 (гар.оцинк.)</v>
      </c>
      <c r="E172" s="432" t="str">
        <f>'Прайс повний'!A372</f>
        <v>80 221</v>
      </c>
      <c r="F172" s="427" t="str">
        <f>'Прайс повний'!F372</f>
        <v>Затискач з однієї пластини з вигином під 16-20 мм товщ. 3 мм, однієї під 8 мм та однієї плоскої,  гарячооцинк., на два болти М10</v>
      </c>
      <c r="G172" s="429" t="s">
        <v>16</v>
      </c>
      <c r="H172" s="607">
        <f>'Прайс повний'!I372</f>
        <v>110.29</v>
      </c>
      <c r="I172" s="430">
        <f>'Прайс повний'!J372</f>
        <v>110.29</v>
      </c>
      <c r="J172" s="425"/>
      <c r="K172" s="426">
        <v>8302</v>
      </c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ht="18" customHeight="1" x14ac:dyDescent="0.25">
      <c r="A173" s="1022"/>
      <c r="B173" s="220"/>
      <c r="C173" s="221"/>
      <c r="D173" s="221"/>
      <c r="E173" s="1658" t="s">
        <v>760</v>
      </c>
      <c r="F173" s="1658"/>
      <c r="G173" s="222"/>
      <c r="H173" s="221"/>
      <c r="I173" s="223"/>
      <c r="J173" s="374"/>
      <c r="K173" s="219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ht="55.5" customHeight="1" x14ac:dyDescent="0.25">
      <c r="A174" s="897"/>
      <c r="B174" s="683" t="s">
        <v>227</v>
      </c>
      <c r="C174" s="683" t="s">
        <v>45</v>
      </c>
      <c r="D174" s="468" t="s">
        <v>228</v>
      </c>
      <c r="E174" s="469" t="s">
        <v>229</v>
      </c>
      <c r="F174" s="468" t="s">
        <v>230</v>
      </c>
      <c r="G174" s="470" t="s">
        <v>16</v>
      </c>
      <c r="H174" s="697">
        <f>'Прайс повний'!I152</f>
        <v>230.65</v>
      </c>
      <c r="I174" s="434">
        <f>'Прайс повний'!J152</f>
        <v>230.65</v>
      </c>
      <c r="J174" s="435"/>
      <c r="K174" s="541">
        <v>8302</v>
      </c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ht="47.25" customHeight="1" x14ac:dyDescent="0.25">
      <c r="A175" s="896"/>
      <c r="B175" s="682" t="s">
        <v>231</v>
      </c>
      <c r="C175" s="682" t="s">
        <v>207</v>
      </c>
      <c r="D175" s="466" t="s">
        <v>232</v>
      </c>
      <c r="E175" s="428" t="s">
        <v>233</v>
      </c>
      <c r="F175" s="466" t="s">
        <v>234</v>
      </c>
      <c r="G175" s="467" t="s">
        <v>16</v>
      </c>
      <c r="H175" s="696">
        <f>'Прайс повний'!I153</f>
        <v>167.21</v>
      </c>
      <c r="I175" s="430">
        <f>'Прайс повний'!J153</f>
        <v>167.21</v>
      </c>
      <c r="J175" s="425"/>
      <c r="K175" s="426">
        <v>8302</v>
      </c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ht="47.25" customHeight="1" x14ac:dyDescent="0.25">
      <c r="A176" s="897"/>
      <c r="B176" s="683" t="s">
        <v>235</v>
      </c>
      <c r="C176" s="683" t="s">
        <v>207</v>
      </c>
      <c r="D176" s="468" t="s">
        <v>236</v>
      </c>
      <c r="E176" s="469" t="s">
        <v>237</v>
      </c>
      <c r="F176" s="468" t="s">
        <v>238</v>
      </c>
      <c r="G176" s="470" t="s">
        <v>16</v>
      </c>
      <c r="H176" s="697">
        <f>'Прайс повний'!I154</f>
        <v>199.11</v>
      </c>
      <c r="I176" s="434">
        <f>'Прайс повний'!J154</f>
        <v>199.11</v>
      </c>
      <c r="J176" s="435"/>
      <c r="K176" s="436">
        <v>8302</v>
      </c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ht="61.5" customHeight="1" x14ac:dyDescent="0.25">
      <c r="A177" s="899"/>
      <c r="B177" s="588" t="str">
        <f>'Прайс повний'!B155</f>
        <v>70/10</v>
      </c>
      <c r="C177" s="588" t="str">
        <f>'Прайс повний'!C155</f>
        <v>AL</v>
      </c>
      <c r="D177" s="444" t="str">
        <f>'Прайс повний'!E155</f>
        <v>Термокомпенсатор</v>
      </c>
      <c r="E177" s="444" t="str">
        <f>'Прайс повний'!A155</f>
        <v>70 810</v>
      </c>
      <c r="F177" s="444" t="s">
        <v>239</v>
      </c>
      <c r="G177" s="632" t="s">
        <v>16</v>
      </c>
      <c r="H177" s="772">
        <f>'Прайс повний'!I155</f>
        <v>108.63</v>
      </c>
      <c r="I177" s="633">
        <f>'Прайс повний'!J155</f>
        <v>108.63</v>
      </c>
      <c r="J177" s="419"/>
      <c r="K177" s="458">
        <v>7604</v>
      </c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ht="72.75" hidden="1" customHeight="1" x14ac:dyDescent="0.25">
      <c r="A178" s="899"/>
      <c r="B178" s="588" t="str">
        <f>'Прайс повний'!B160</f>
        <v>68/1</v>
      </c>
      <c r="C178" s="588" t="str">
        <f>'Прайс повний'!C160</f>
        <v>PL</v>
      </c>
      <c r="D178" s="444" t="str">
        <f>'Прайс повний'!E160</f>
        <v>Коробка для фасадного ревізійного з'єднання</v>
      </c>
      <c r="E178" s="445">
        <f>'Прайс повний'!A160</f>
        <v>68010</v>
      </c>
      <c r="F178" s="444" t="str">
        <f>'Прайс повний'!F160</f>
        <v>Коробка для фасадного ревізійного з'єднання 140х140х60</v>
      </c>
      <c r="G178" s="446" t="s">
        <v>16</v>
      </c>
      <c r="H178" s="595">
        <f>'Прайс повний'!I160</f>
        <v>359.7</v>
      </c>
      <c r="I178" s="447">
        <f>'Прайс повний'!J160</f>
        <v>359.7</v>
      </c>
      <c r="J178" s="419"/>
      <c r="K178" s="458">
        <v>3925</v>
      </c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ht="61.5" hidden="1" customHeight="1" x14ac:dyDescent="0.25">
      <c r="A179" s="899"/>
      <c r="B179" s="588" t="str">
        <f>'Прайс повний'!B161</f>
        <v>68/2</v>
      </c>
      <c r="C179" s="588" t="str">
        <f>'Прайс повний'!C161</f>
        <v>PL</v>
      </c>
      <c r="D179" s="444" t="str">
        <f>'Прайс повний'!E161</f>
        <v>Коробка для фасадного ревізійного з'єднання</v>
      </c>
      <c r="E179" s="444">
        <f>'Прайс повний'!A161</f>
        <v>68020</v>
      </c>
      <c r="F179" s="444" t="str">
        <f>'Прайс повний'!F161</f>
        <v>Коробка для фасадного ревізійного з'єднання 140х140х100</v>
      </c>
      <c r="G179" s="446" t="s">
        <v>16</v>
      </c>
      <c r="H179" s="595">
        <f>'Прайс повний'!I161</f>
        <v>525.6</v>
      </c>
      <c r="I179" s="447">
        <f>'Прайс повний'!J161</f>
        <v>525.6</v>
      </c>
      <c r="J179" s="419"/>
      <c r="K179" s="458">
        <v>3925</v>
      </c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ht="61.5" customHeight="1" x14ac:dyDescent="0.25">
      <c r="A180" s="899"/>
      <c r="B180" s="588" t="str">
        <f>'Прайс повний'!B339</f>
        <v>68/4</v>
      </c>
      <c r="C180" s="588" t="str">
        <f>'Прайс повний'!C337</f>
        <v>PL</v>
      </c>
      <c r="D180" s="444" t="str">
        <f>'Прайс повний'!E339</f>
        <v>Коробка монтажна ABS 150x150x70 ІР65</v>
      </c>
      <c r="E180" s="445">
        <f>'Прайс повний'!A339</f>
        <v>150150</v>
      </c>
      <c r="F180" s="444" t="str">
        <f>'Прайс повний'!F339</f>
        <v xml:space="preserve">Коробка монтажна ABS 150*150*70, ІР65 </v>
      </c>
      <c r="G180" s="446" t="s">
        <v>16</v>
      </c>
      <c r="H180" s="595">
        <f>'Прайс повний'!I339</f>
        <v>299</v>
      </c>
      <c r="I180" s="447">
        <f>'Прайс повний'!J339</f>
        <v>299</v>
      </c>
      <c r="J180" s="419"/>
      <c r="K180" s="458">
        <v>3925</v>
      </c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ht="80.25" customHeight="1" x14ac:dyDescent="0.25">
      <c r="A181" s="899"/>
      <c r="B181" s="588" t="s">
        <v>240</v>
      </c>
      <c r="C181" s="588" t="s">
        <v>12</v>
      </c>
      <c r="D181" s="444" t="s">
        <v>241</v>
      </c>
      <c r="E181" s="445">
        <v>68030</v>
      </c>
      <c r="F181" s="444" t="s">
        <v>1638</v>
      </c>
      <c r="G181" s="446" t="s">
        <v>16</v>
      </c>
      <c r="H181" s="595">
        <f>'Прайс повний'!I337</f>
        <v>856.8</v>
      </c>
      <c r="I181" s="447">
        <f>'Прайс повний'!J337</f>
        <v>856.8</v>
      </c>
      <c r="J181" s="419"/>
      <c r="K181" s="458">
        <v>3925</v>
      </c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ht="80.25" hidden="1" customHeight="1" x14ac:dyDescent="0.25">
      <c r="A182" s="899"/>
      <c r="B182" s="588" t="s">
        <v>920</v>
      </c>
      <c r="C182" s="588" t="s">
        <v>12</v>
      </c>
      <c r="D182" s="444" t="s">
        <v>1030</v>
      </c>
      <c r="E182" s="445">
        <v>68040</v>
      </c>
      <c r="F182" s="444" t="s">
        <v>1031</v>
      </c>
      <c r="G182" s="446" t="s">
        <v>16</v>
      </c>
      <c r="H182" s="595">
        <f>'Прайс повний'!I162</f>
        <v>749.9</v>
      </c>
      <c r="I182" s="447">
        <f>'Прайс повний'!J162</f>
        <v>749.9</v>
      </c>
      <c r="J182" s="419"/>
      <c r="K182" s="542">
        <v>3925</v>
      </c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ht="55.5" customHeight="1" x14ac:dyDescent="0.25">
      <c r="A183" s="899"/>
      <c r="B183" s="677" t="s">
        <v>242</v>
      </c>
      <c r="C183" s="677" t="s">
        <v>45</v>
      </c>
      <c r="D183" s="455" t="s">
        <v>243</v>
      </c>
      <c r="E183" s="471" t="s">
        <v>244</v>
      </c>
      <c r="F183" s="455" t="s">
        <v>245</v>
      </c>
      <c r="G183" s="457" t="s">
        <v>16</v>
      </c>
      <c r="H183" s="688">
        <f>'Прайс повний'!I156</f>
        <v>421.05</v>
      </c>
      <c r="I183" s="447">
        <f>'Прайс повний'!J156</f>
        <v>421.05</v>
      </c>
      <c r="J183" s="419"/>
      <c r="K183" s="426">
        <v>8302</v>
      </c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ht="55.5" customHeight="1" x14ac:dyDescent="0.25">
      <c r="A184" s="897"/>
      <c r="B184" s="683" t="s">
        <v>870</v>
      </c>
      <c r="C184" s="683" t="s">
        <v>12</v>
      </c>
      <c r="D184" s="468" t="s">
        <v>871</v>
      </c>
      <c r="E184" s="469" t="s">
        <v>869</v>
      </c>
      <c r="F184" s="468" t="s">
        <v>1422</v>
      </c>
      <c r="G184" s="470" t="s">
        <v>16</v>
      </c>
      <c r="H184" s="591">
        <f>'Прайс повний'!I157</f>
        <v>99.5</v>
      </c>
      <c r="I184" s="517">
        <f>'Прайс повний'!J157</f>
        <v>99.5</v>
      </c>
      <c r="J184" s="435"/>
      <c r="K184" s="542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ht="55.5" customHeight="1" x14ac:dyDescent="0.25">
      <c r="A185" s="899"/>
      <c r="B185" s="677" t="s">
        <v>875</v>
      </c>
      <c r="C185" s="682" t="s">
        <v>12</v>
      </c>
      <c r="D185" s="466" t="s">
        <v>873</v>
      </c>
      <c r="E185" s="471" t="s">
        <v>872</v>
      </c>
      <c r="F185" s="455" t="s">
        <v>874</v>
      </c>
      <c r="G185" s="457" t="s">
        <v>16</v>
      </c>
      <c r="H185" s="591">
        <f>'Прайс повний'!I158</f>
        <v>22.22</v>
      </c>
      <c r="I185" s="543">
        <f>'Прайс повний'!J158</f>
        <v>22.22</v>
      </c>
      <c r="J185" s="419"/>
      <c r="K185" s="542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ht="55.5" customHeight="1" x14ac:dyDescent="0.25">
      <c r="A186" s="899"/>
      <c r="B186" s="1019"/>
      <c r="C186" s="1018" t="str">
        <f>'Прайс повний'!C336</f>
        <v>латунь / АБС-пластмаса</v>
      </c>
      <c r="D186" s="414" t="str">
        <f>'Прайс повний'!E336</f>
        <v>Шина зрівнювання потенціалів</v>
      </c>
      <c r="E186" s="415" t="str">
        <f>'Прайс повний'!A336</f>
        <v>502793</v>
      </c>
      <c r="F186" s="414" t="str">
        <f>'Прайс повний'!F336</f>
        <v>Призначена для електричної комутації та механічної фіксації нульових, фазних і провідників заземлення</v>
      </c>
      <c r="G186" s="457" t="s">
        <v>16</v>
      </c>
      <c r="H186" s="591">
        <f>'Прайс повний'!I336</f>
        <v>712</v>
      </c>
      <c r="I186" s="543">
        <f>'Прайс повний'!J336</f>
        <v>712</v>
      </c>
      <c r="J186" s="463"/>
      <c r="K186" s="54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ht="55.5" customHeight="1" x14ac:dyDescent="0.25">
      <c r="A187" s="896"/>
      <c r="B187" s="738" t="str">
        <f>'Прайс повний'!B351</f>
        <v>31/85</v>
      </c>
      <c r="C187" s="581" t="str">
        <f>'Прайс повний'!C351</f>
        <v>Cu</v>
      </c>
      <c r="D187" s="414" t="str">
        <f>'Прайс повний'!E351</f>
        <v>Провід ПВ3 1*6 для заземлення</v>
      </c>
      <c r="E187" s="415" t="str">
        <f>'Прайс повний'!A351</f>
        <v>01-3185</v>
      </c>
      <c r="F187" s="414" t="str">
        <f>'Прайс повний'!F351</f>
        <v>Силовий провід з мідної багатодротяної жили перерізом 6 мм.</v>
      </c>
      <c r="G187" s="417" t="s">
        <v>16</v>
      </c>
      <c r="H187" s="591">
        <f>'Прайс повний'!I351</f>
        <v>71.97</v>
      </c>
      <c r="I187" s="544">
        <f>'Прайс повний'!J351</f>
        <v>71.97</v>
      </c>
      <c r="J187" s="463"/>
      <c r="K187" s="54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ht="55.5" customHeight="1" x14ac:dyDescent="0.25">
      <c r="A188" s="917"/>
      <c r="B188" s="876" t="str">
        <f>'Прайс повний'!B352</f>
        <v>31/10</v>
      </c>
      <c r="C188" s="682" t="str">
        <f>'Прайс повний'!C352</f>
        <v>Cu</v>
      </c>
      <c r="D188" s="466" t="str">
        <f>'Прайс повний'!E352</f>
        <v>Провід ПВ3 1*10 для заземлення</v>
      </c>
      <c r="E188" s="428" t="str">
        <f>'Прайс повний'!A352</f>
        <v>01-3110</v>
      </c>
      <c r="F188" s="466" t="str">
        <f>'Прайс повний'!F352</f>
        <v>Силовий провід з мідної багатодротяної жили перерізом 10 мм.</v>
      </c>
      <c r="G188" s="467" t="s">
        <v>16</v>
      </c>
      <c r="H188" s="773">
        <f>'Прайс повний'!I352</f>
        <v>131.32</v>
      </c>
      <c r="I188" s="430">
        <f>'Прайс повний'!J352</f>
        <v>131.32</v>
      </c>
      <c r="J188" s="425"/>
      <c r="K188" s="347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ht="55.5" customHeight="1" x14ac:dyDescent="0.25">
      <c r="A189" s="917"/>
      <c r="B189" s="875" t="str">
        <f>'Прайс повний'!B353</f>
        <v>31/16</v>
      </c>
      <c r="C189" s="740" t="str">
        <f>'Прайс повний'!C353</f>
        <v>Cu</v>
      </c>
      <c r="D189" s="522" t="str">
        <f>'Прайс повний'!E353</f>
        <v>Провід ПВ3 1*16 для заземлення</v>
      </c>
      <c r="E189" s="428" t="str">
        <f>'Прайс повний'!A353</f>
        <v>01-3116</v>
      </c>
      <c r="F189" s="522" t="str">
        <f>'Прайс повний'!F353</f>
        <v>Силовий провід з мідної багатодротяної жили перерізом 16 мм.</v>
      </c>
      <c r="G189" s="467" t="s">
        <v>16</v>
      </c>
      <c r="H189" s="773">
        <f>'Прайс повний'!I353</f>
        <v>197.97</v>
      </c>
      <c r="I189" s="430">
        <f>'Прайс повний'!J353</f>
        <v>197.97</v>
      </c>
      <c r="J189" s="435"/>
      <c r="K189" s="267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ht="18" customHeight="1" x14ac:dyDescent="0.25">
      <c r="A190" s="918"/>
      <c r="B190" s="279"/>
      <c r="C190" s="221"/>
      <c r="D190" s="221"/>
      <c r="E190" s="1659" t="s">
        <v>761</v>
      </c>
      <c r="F190" s="1659"/>
      <c r="G190" s="222"/>
      <c r="H190" s="221"/>
      <c r="I190" s="223"/>
      <c r="J190" s="872"/>
      <c r="K190" s="873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ht="24.75" customHeight="1" x14ac:dyDescent="0.25">
      <c r="A191" s="919"/>
      <c r="B191" s="681" t="str">
        <f>'Прайс повний'!B164</f>
        <v>53/16/15</v>
      </c>
      <c r="C191" s="681" t="s">
        <v>211</v>
      </c>
      <c r="D191" s="460" t="str">
        <f>'Прайс повний'!E164</f>
        <v>Блискавкоприймач алюмінієвий різьбовий ALR-1500</v>
      </c>
      <c r="E191" s="461" t="str">
        <f>'Прайс повний'!A164</f>
        <v>53 015</v>
      </c>
      <c r="F191" s="1533" t="s">
        <v>247</v>
      </c>
      <c r="G191" s="629" t="s">
        <v>16</v>
      </c>
      <c r="H191" s="759">
        <f>'Прайс повний'!I164</f>
        <v>586.82000000000005</v>
      </c>
      <c r="I191" s="630">
        <f>'Прайс повний'!J164</f>
        <v>586.82000000000005</v>
      </c>
      <c r="J191" s="463"/>
      <c r="K191" s="464">
        <v>7604</v>
      </c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ht="24.75" customHeight="1" x14ac:dyDescent="0.25">
      <c r="A192" s="920"/>
      <c r="B192" s="583" t="str">
        <f>'Прайс повний'!B165</f>
        <v>53/16/20</v>
      </c>
      <c r="C192" s="583" t="s">
        <v>211</v>
      </c>
      <c r="D192" s="427" t="str">
        <f>'Прайс повний'!E165</f>
        <v>Блискавкоприймач алюмінієвий різьбовий ALR-2000</v>
      </c>
      <c r="E192" s="465" t="str">
        <f>'Прайс повний'!A165</f>
        <v>53 020</v>
      </c>
      <c r="F192" s="1526"/>
      <c r="G192" s="625" t="s">
        <v>16</v>
      </c>
      <c r="H192" s="760">
        <f>'Прайс повний'!I165</f>
        <v>743.83</v>
      </c>
      <c r="I192" s="606">
        <f>'Прайс повний'!J165</f>
        <v>743.83</v>
      </c>
      <c r="J192" s="425"/>
      <c r="K192" s="426">
        <v>7604</v>
      </c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ht="24.75" customHeight="1" x14ac:dyDescent="0.25">
      <c r="A193" s="920"/>
      <c r="B193" s="583" t="str">
        <f>'Прайс повний'!B166</f>
        <v>53/16/25</v>
      </c>
      <c r="C193" s="583" t="s">
        <v>211</v>
      </c>
      <c r="D193" s="427" t="str">
        <f>'Прайс повний'!E166</f>
        <v>Блискавкоприймач алюмінієвий різьбовий ALR-2500</v>
      </c>
      <c r="E193" s="465" t="str">
        <f>'Прайс повний'!A166</f>
        <v>53 025</v>
      </c>
      <c r="F193" s="1526"/>
      <c r="G193" s="625" t="s">
        <v>16</v>
      </c>
      <c r="H193" s="760">
        <f>'Прайс повний'!I166</f>
        <v>969.32</v>
      </c>
      <c r="I193" s="606">
        <f>'Прайс повний'!J166</f>
        <v>969.32</v>
      </c>
      <c r="J193" s="425"/>
      <c r="K193" s="426">
        <v>7604</v>
      </c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ht="24.75" customHeight="1" x14ac:dyDescent="0.25">
      <c r="A194" s="920"/>
      <c r="B194" s="583" t="str">
        <f>'Прайс повний'!B167</f>
        <v>53/16/30</v>
      </c>
      <c r="C194" s="583" t="s">
        <v>211</v>
      </c>
      <c r="D194" s="427" t="str">
        <f>'Прайс повний'!E167</f>
        <v>Блискавкоприймач алюмінієвий різьбовий ALR-3000</v>
      </c>
      <c r="E194" s="465" t="str">
        <f>'Прайс повний'!A167</f>
        <v>53 030</v>
      </c>
      <c r="F194" s="1526"/>
      <c r="G194" s="625" t="s">
        <v>16</v>
      </c>
      <c r="H194" s="760">
        <f>'Прайс повний'!I167</f>
        <v>1164.45</v>
      </c>
      <c r="I194" s="606">
        <f>'Прайс повний'!J167</f>
        <v>1164.45</v>
      </c>
      <c r="J194" s="425"/>
      <c r="K194" s="426">
        <v>7604</v>
      </c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ht="24.75" customHeight="1" x14ac:dyDescent="0.25">
      <c r="A195" s="920"/>
      <c r="B195" s="583" t="str">
        <f>'Прайс повний'!B168</f>
        <v>53/16/35</v>
      </c>
      <c r="C195" s="583" t="s">
        <v>211</v>
      </c>
      <c r="D195" s="427" t="str">
        <f>'Прайс повний'!E168</f>
        <v>Блискавкоприймач алюмінієвий різьбовий ALR-3500</v>
      </c>
      <c r="E195" s="465" t="str">
        <f>'Прайс повний'!A168</f>
        <v>53 035</v>
      </c>
      <c r="F195" s="1526"/>
      <c r="G195" s="625" t="s">
        <v>16</v>
      </c>
      <c r="H195" s="760">
        <f>'Прайс повний'!I168</f>
        <v>1405.32</v>
      </c>
      <c r="I195" s="606">
        <f>'Прайс повний'!J168</f>
        <v>1405.32</v>
      </c>
      <c r="J195" s="425"/>
      <c r="K195" s="426">
        <v>7604</v>
      </c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ht="24.75" customHeight="1" x14ac:dyDescent="0.25">
      <c r="A196" s="921"/>
      <c r="B196" s="584" t="str">
        <f>'Прайс повний'!B169</f>
        <v>53/16/40</v>
      </c>
      <c r="C196" s="584" t="s">
        <v>211</v>
      </c>
      <c r="D196" s="431" t="str">
        <f>'Прайс повний'!E169</f>
        <v>Блискавкоприймач алюмінієвий різьбовий ALR-4000</v>
      </c>
      <c r="E196" s="472" t="str">
        <f>'Прайс повний'!A169</f>
        <v>53 040</v>
      </c>
      <c r="F196" s="1543"/>
      <c r="G196" s="627" t="s">
        <v>16</v>
      </c>
      <c r="H196" s="761">
        <f>'Прайс повний'!I169</f>
        <v>1593.67</v>
      </c>
      <c r="I196" s="631">
        <f>'Прайс повний'!J169</f>
        <v>1593.67</v>
      </c>
      <c r="J196" s="435"/>
      <c r="K196" s="436">
        <v>7604</v>
      </c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ht="33" customHeight="1" x14ac:dyDescent="0.25">
      <c r="A197" s="920"/>
      <c r="B197" s="583" t="s">
        <v>876</v>
      </c>
      <c r="C197" s="583" t="s">
        <v>200</v>
      </c>
      <c r="D197" s="427" t="s">
        <v>877</v>
      </c>
      <c r="E197" s="465" t="s">
        <v>884</v>
      </c>
      <c r="F197" s="1580" t="s">
        <v>878</v>
      </c>
      <c r="G197" s="622" t="s">
        <v>16</v>
      </c>
      <c r="H197" s="762">
        <f>'Прайс повний'!I170</f>
        <v>1893.74</v>
      </c>
      <c r="I197" s="617">
        <f>'Прайс повний'!J170</f>
        <v>1893.74</v>
      </c>
      <c r="J197" s="425"/>
      <c r="K197" s="426">
        <v>7419</v>
      </c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ht="30" customHeight="1" x14ac:dyDescent="0.25">
      <c r="A198" s="920"/>
      <c r="B198" s="583" t="s">
        <v>881</v>
      </c>
      <c r="C198" s="583" t="s">
        <v>200</v>
      </c>
      <c r="D198" s="427" t="s">
        <v>879</v>
      </c>
      <c r="E198" s="465" t="s">
        <v>883</v>
      </c>
      <c r="F198" s="1580"/>
      <c r="G198" s="622" t="s">
        <v>16</v>
      </c>
      <c r="H198" s="762">
        <f>'Прайс повний'!I171</f>
        <v>2546.1</v>
      </c>
      <c r="I198" s="617">
        <f>'Прайс повний'!J171</f>
        <v>2546.1</v>
      </c>
      <c r="J198" s="425"/>
      <c r="K198" s="426">
        <v>7419</v>
      </c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ht="32.25" customHeight="1" x14ac:dyDescent="0.25">
      <c r="A199" s="920"/>
      <c r="B199" s="583" t="s">
        <v>882</v>
      </c>
      <c r="C199" s="583" t="s">
        <v>200</v>
      </c>
      <c r="D199" s="427" t="s">
        <v>880</v>
      </c>
      <c r="E199" s="472" t="s">
        <v>885</v>
      </c>
      <c r="F199" s="1581"/>
      <c r="G199" s="622" t="s">
        <v>16</v>
      </c>
      <c r="H199" s="699">
        <f>'Прайс повний'!I172</f>
        <v>3511.4</v>
      </c>
      <c r="I199" s="617">
        <f>'Прайс повний'!J172</f>
        <v>3511.4</v>
      </c>
      <c r="J199" s="425"/>
      <c r="K199" s="426">
        <v>7419</v>
      </c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ht="24.75" hidden="1" customHeight="1" x14ac:dyDescent="0.25">
      <c r="A200" s="919"/>
      <c r="B200" s="681" t="str">
        <f>'Прайс повний'!B173</f>
        <v>55/16/14</v>
      </c>
      <c r="C200" s="681"/>
      <c r="D200" s="460" t="str">
        <f>'Прайс повний'!E173</f>
        <v>Тримач для блискавкоприймача 140</v>
      </c>
      <c r="E200" s="415" t="str">
        <f>'Прайс повний'!A173</f>
        <v>55 014</v>
      </c>
      <c r="F200" s="414" t="s">
        <v>248</v>
      </c>
      <c r="G200" s="462" t="s">
        <v>16</v>
      </c>
      <c r="H200" s="691">
        <f>'Прайс повний'!I173</f>
        <v>21.05</v>
      </c>
      <c r="I200" s="418">
        <f>'Прайс повний'!J173</f>
        <v>21.05</v>
      </c>
      <c r="J200" s="463"/>
      <c r="K200" s="464">
        <v>8302</v>
      </c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ht="24.75" hidden="1" customHeight="1" x14ac:dyDescent="0.25">
      <c r="A201" s="921"/>
      <c r="B201" s="584" t="str">
        <f>'Прайс повний'!B174</f>
        <v>55/16/20</v>
      </c>
      <c r="C201" s="584"/>
      <c r="D201" s="431" t="str">
        <f>'Прайс повний'!E174</f>
        <v>Тримач для блискавкоприймача 200</v>
      </c>
      <c r="E201" s="469" t="str">
        <f>'Прайс повний'!A174</f>
        <v>55 020</v>
      </c>
      <c r="F201" s="468" t="s">
        <v>249</v>
      </c>
      <c r="G201" s="433" t="s">
        <v>16</v>
      </c>
      <c r="H201" s="594">
        <f>'Прайс повний'!I174</f>
        <v>22.37</v>
      </c>
      <c r="I201" s="434">
        <f>'Прайс повний'!J174</f>
        <v>22.37</v>
      </c>
      <c r="J201" s="435"/>
      <c r="K201" s="436">
        <v>8302</v>
      </c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ht="59.25" customHeight="1" x14ac:dyDescent="0.25">
      <c r="A202" s="922"/>
      <c r="B202" s="588" t="str">
        <f>'Прайс повний'!B175</f>
        <v>M15/1</v>
      </c>
      <c r="C202" s="588" t="s">
        <v>1537</v>
      </c>
      <c r="D202" s="444" t="str">
        <f>'Прайс повний'!E175</f>
        <v>Тримач щогли L250</v>
      </c>
      <c r="E202" s="469" t="str">
        <f>'Прайс повний'!A175</f>
        <v>415013</v>
      </c>
      <c r="F202" s="468" t="s">
        <v>1536</v>
      </c>
      <c r="G202" s="446" t="s">
        <v>16</v>
      </c>
      <c r="H202" s="594">
        <f>'Прайс повний'!I175</f>
        <v>449.82</v>
      </c>
      <c r="I202" s="543">
        <f>'Прайс повний'!J175</f>
        <v>449.82</v>
      </c>
      <c r="J202" s="419"/>
      <c r="K202" s="542">
        <v>7604</v>
      </c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ht="30" customHeight="1" x14ac:dyDescent="0.25">
      <c r="A203" s="920"/>
      <c r="B203" s="583" t="s">
        <v>250</v>
      </c>
      <c r="C203" s="583" t="s">
        <v>251</v>
      </c>
      <c r="D203" s="427" t="s">
        <v>252</v>
      </c>
      <c r="E203" s="428" t="s">
        <v>253</v>
      </c>
      <c r="F203" s="1525" t="s">
        <v>254</v>
      </c>
      <c r="G203" s="429" t="s">
        <v>16</v>
      </c>
      <c r="H203" s="593">
        <f>'Прайс повний'!I176</f>
        <v>607.39</v>
      </c>
      <c r="I203" s="430">
        <f>'Прайс повний'!J176</f>
        <v>607.39</v>
      </c>
      <c r="J203" s="425"/>
      <c r="K203" s="426">
        <v>7604</v>
      </c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ht="30" customHeight="1" x14ac:dyDescent="0.25">
      <c r="A204" s="921"/>
      <c r="B204" s="584" t="s">
        <v>255</v>
      </c>
      <c r="C204" s="584" t="s">
        <v>251</v>
      </c>
      <c r="D204" s="431" t="s">
        <v>256</v>
      </c>
      <c r="E204" s="469" t="s">
        <v>257</v>
      </c>
      <c r="F204" s="1543"/>
      <c r="G204" s="433" t="s">
        <v>16</v>
      </c>
      <c r="H204" s="594">
        <f>'Прайс повний'!I177</f>
        <v>627.29999999999995</v>
      </c>
      <c r="I204" s="430">
        <f>'Прайс повний'!J177</f>
        <v>627.29999999999995</v>
      </c>
      <c r="J204" s="435"/>
      <c r="K204" s="436">
        <v>7604</v>
      </c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ht="30" hidden="1" customHeight="1" x14ac:dyDescent="0.25">
      <c r="A205" s="919"/>
      <c r="B205" s="681" t="str">
        <f>'Прайс повний'!B178</f>
        <v>50/10/201</v>
      </c>
      <c r="C205" s="681" t="str">
        <f>'Прайс повний'!C178</f>
        <v>AL, OC</v>
      </c>
      <c r="D205" s="460" t="str">
        <f>'Прайс повний'!E178</f>
        <v>Коньковий блискавкоприймач 1м одинарний (кутовий)</v>
      </c>
      <c r="E205" s="415" t="str">
        <f>'Прайс повний'!A178</f>
        <v>50 201</v>
      </c>
      <c r="F205" s="1533" t="s">
        <v>258</v>
      </c>
      <c r="G205" s="462" t="s">
        <v>16</v>
      </c>
      <c r="H205" s="691">
        <f>'Прайс повний'!I178</f>
        <v>540.48</v>
      </c>
      <c r="I205" s="418">
        <f>'Прайс повний'!J178</f>
        <v>540.48</v>
      </c>
      <c r="J205" s="463"/>
      <c r="K205" s="464">
        <v>7604</v>
      </c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ht="30" hidden="1" customHeight="1" x14ac:dyDescent="0.25">
      <c r="A206" s="921"/>
      <c r="B206" s="584" t="s">
        <v>259</v>
      </c>
      <c r="C206" s="584" t="s">
        <v>251</v>
      </c>
      <c r="D206" s="431" t="s">
        <v>260</v>
      </c>
      <c r="E206" s="469" t="s">
        <v>261</v>
      </c>
      <c r="F206" s="1543"/>
      <c r="G206" s="433" t="s">
        <v>16</v>
      </c>
      <c r="H206" s="594">
        <f>'Прайс повний'!I179</f>
        <v>569.55999999999995</v>
      </c>
      <c r="I206" s="434">
        <f>'Прайс повний'!J179</f>
        <v>569.55999999999995</v>
      </c>
      <c r="J206" s="435"/>
      <c r="K206" s="436">
        <v>7604</v>
      </c>
      <c r="L206" s="1"/>
      <c r="M206" s="22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ht="30" customHeight="1" x14ac:dyDescent="0.25">
      <c r="A207" s="920"/>
      <c r="B207" s="583" t="s">
        <v>888</v>
      </c>
      <c r="C207" s="583" t="s">
        <v>890</v>
      </c>
      <c r="D207" s="427" t="s">
        <v>891</v>
      </c>
      <c r="E207" s="428" t="s">
        <v>893</v>
      </c>
      <c r="F207" s="1505" t="s">
        <v>895</v>
      </c>
      <c r="G207" s="429" t="s">
        <v>16</v>
      </c>
      <c r="H207" s="593">
        <f>'Прайс повний'!I180</f>
        <v>603.32000000000005</v>
      </c>
      <c r="I207" s="544">
        <f>'Прайс повний'!J180</f>
        <v>603.32000000000005</v>
      </c>
      <c r="J207" s="425"/>
      <c r="K207" s="545">
        <v>7604</v>
      </c>
      <c r="L207" s="1"/>
      <c r="M207" s="22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ht="30" customHeight="1" x14ac:dyDescent="0.25">
      <c r="A208" s="920"/>
      <c r="B208" s="583" t="s">
        <v>889</v>
      </c>
      <c r="C208" s="584" t="s">
        <v>890</v>
      </c>
      <c r="D208" s="427" t="s">
        <v>892</v>
      </c>
      <c r="E208" s="428" t="s">
        <v>894</v>
      </c>
      <c r="F208" s="1504"/>
      <c r="G208" s="433" t="s">
        <v>16</v>
      </c>
      <c r="H208" s="594">
        <f>'Прайс повний'!I181</f>
        <v>647.87</v>
      </c>
      <c r="I208" s="434">
        <f>'Прайс повний'!J181</f>
        <v>647.87</v>
      </c>
      <c r="J208" s="425"/>
      <c r="K208" s="436">
        <v>7604</v>
      </c>
      <c r="L208" s="1"/>
      <c r="M208" s="22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s="22" customFormat="1" ht="34.5" customHeight="1" x14ac:dyDescent="0.2">
      <c r="A209" s="923"/>
      <c r="B209" s="739" t="s">
        <v>745</v>
      </c>
      <c r="C209" s="739" t="s">
        <v>251</v>
      </c>
      <c r="D209" s="546" t="s">
        <v>746</v>
      </c>
      <c r="E209" s="547" t="s">
        <v>747</v>
      </c>
      <c r="F209" s="1584" t="s">
        <v>748</v>
      </c>
      <c r="G209" s="548" t="s">
        <v>16</v>
      </c>
      <c r="H209" s="763">
        <f>'Прайс повний'!I182</f>
        <v>633.45000000000005</v>
      </c>
      <c r="I209" s="549">
        <f>'Прайс повний'!J182</f>
        <v>633.45000000000005</v>
      </c>
      <c r="J209" s="550"/>
      <c r="K209" s="551">
        <v>7604</v>
      </c>
    </row>
    <row r="210" spans="1:31" s="22" customFormat="1" ht="34.5" customHeight="1" x14ac:dyDescent="0.2">
      <c r="A210" s="924"/>
      <c r="B210" s="687" t="s">
        <v>749</v>
      </c>
      <c r="C210" s="687" t="s">
        <v>251</v>
      </c>
      <c r="D210" s="473" t="s">
        <v>750</v>
      </c>
      <c r="E210" s="552" t="s">
        <v>751</v>
      </c>
      <c r="F210" s="1585"/>
      <c r="G210" s="476" t="s">
        <v>16</v>
      </c>
      <c r="H210" s="764">
        <f>'Прайс повний'!I183</f>
        <v>654.21</v>
      </c>
      <c r="I210" s="477">
        <f>'Прайс повний'!J183</f>
        <v>654.21</v>
      </c>
      <c r="J210" s="478"/>
      <c r="K210" s="479">
        <v>7604</v>
      </c>
      <c r="M210" s="1"/>
    </row>
    <row r="211" spans="1:31" ht="30" customHeight="1" x14ac:dyDescent="0.25">
      <c r="A211" s="919"/>
      <c r="B211" s="681" t="s">
        <v>262</v>
      </c>
      <c r="C211" s="681" t="s">
        <v>251</v>
      </c>
      <c r="D211" s="460" t="s">
        <v>263</v>
      </c>
      <c r="E211" s="461" t="s">
        <v>264</v>
      </c>
      <c r="F211" s="1533" t="s">
        <v>254</v>
      </c>
      <c r="G211" s="462" t="s">
        <v>16</v>
      </c>
      <c r="H211" s="691">
        <f>'Прайс повний'!I184</f>
        <v>797</v>
      </c>
      <c r="I211" s="418">
        <f>'Прайс повний'!J184</f>
        <v>797</v>
      </c>
      <c r="J211" s="463"/>
      <c r="K211" s="464">
        <v>7604</v>
      </c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ht="30" customHeight="1" x14ac:dyDescent="0.25">
      <c r="A212" s="920"/>
      <c r="B212" s="583" t="s">
        <v>265</v>
      </c>
      <c r="C212" s="583" t="s">
        <v>251</v>
      </c>
      <c r="D212" s="427" t="s">
        <v>266</v>
      </c>
      <c r="E212" s="465" t="s">
        <v>267</v>
      </c>
      <c r="F212" s="1526"/>
      <c r="G212" s="429" t="s">
        <v>16</v>
      </c>
      <c r="H212" s="593">
        <f>'Прайс повний'!I185</f>
        <v>978.72</v>
      </c>
      <c r="I212" s="430">
        <f>'Прайс повний'!J185</f>
        <v>978.72</v>
      </c>
      <c r="J212" s="425"/>
      <c r="K212" s="426">
        <v>7604</v>
      </c>
      <c r="L212" s="1"/>
      <c r="M212" s="1"/>
      <c r="N212" s="24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ht="30" customHeight="1" x14ac:dyDescent="0.25">
      <c r="A213" s="921"/>
      <c r="B213" s="584" t="s">
        <v>268</v>
      </c>
      <c r="C213" s="584" t="s">
        <v>251</v>
      </c>
      <c r="D213" s="431" t="s">
        <v>269</v>
      </c>
      <c r="E213" s="472" t="s">
        <v>270</v>
      </c>
      <c r="F213" s="1543"/>
      <c r="G213" s="433" t="s">
        <v>16</v>
      </c>
      <c r="H213" s="594">
        <f>'Прайс повний'!I186</f>
        <v>1061.79</v>
      </c>
      <c r="I213" s="434">
        <f>'Прайс повний'!J186</f>
        <v>1061.79</v>
      </c>
      <c r="J213" s="435"/>
      <c r="K213" s="436">
        <v>7604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ht="30" hidden="1" customHeight="1" x14ac:dyDescent="0.25">
      <c r="A214" s="920"/>
      <c r="B214" s="583" t="s">
        <v>271</v>
      </c>
      <c r="C214" s="583" t="s">
        <v>251</v>
      </c>
      <c r="D214" s="427" t="s">
        <v>272</v>
      </c>
      <c r="E214" s="465" t="s">
        <v>273</v>
      </c>
      <c r="F214" s="1525" t="s">
        <v>258</v>
      </c>
      <c r="G214" s="429" t="s">
        <v>16</v>
      </c>
      <c r="H214" s="593">
        <f>'Прайс повний'!I187</f>
        <v>695.7</v>
      </c>
      <c r="I214" s="430">
        <f>'Прайс повний'!J187</f>
        <v>695.7</v>
      </c>
      <c r="J214" s="425"/>
      <c r="K214" s="426">
        <v>7604</v>
      </c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ht="30" hidden="1" customHeight="1" x14ac:dyDescent="0.25">
      <c r="A215" s="920"/>
      <c r="B215" s="583" t="s">
        <v>274</v>
      </c>
      <c r="C215" s="583" t="s">
        <v>251</v>
      </c>
      <c r="D215" s="427" t="s">
        <v>275</v>
      </c>
      <c r="E215" s="465" t="s">
        <v>276</v>
      </c>
      <c r="F215" s="1526"/>
      <c r="G215" s="429" t="s">
        <v>16</v>
      </c>
      <c r="H215" s="593">
        <f>'Прайс повний'!I188</f>
        <v>845.94</v>
      </c>
      <c r="I215" s="430">
        <f>'Прайс повний'!J188</f>
        <v>845.94</v>
      </c>
      <c r="J215" s="425"/>
      <c r="K215" s="426">
        <v>7604</v>
      </c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ht="30" hidden="1" customHeight="1" x14ac:dyDescent="0.25">
      <c r="A216" s="920"/>
      <c r="B216" s="583" t="s">
        <v>277</v>
      </c>
      <c r="C216" s="583" t="s">
        <v>251</v>
      </c>
      <c r="D216" s="427" t="s">
        <v>278</v>
      </c>
      <c r="E216" s="465" t="s">
        <v>279</v>
      </c>
      <c r="F216" s="1526"/>
      <c r="G216" s="429" t="s">
        <v>16</v>
      </c>
      <c r="H216" s="593">
        <f>'Прайс повний'!I189</f>
        <v>899.11</v>
      </c>
      <c r="I216" s="430">
        <f>'Прайс повний'!J189</f>
        <v>899.11</v>
      </c>
      <c r="J216" s="425"/>
      <c r="K216" s="426">
        <v>7604</v>
      </c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ht="30" hidden="1" customHeight="1" x14ac:dyDescent="0.25">
      <c r="A217" s="921"/>
      <c r="B217" s="705" t="s">
        <v>719</v>
      </c>
      <c r="C217" s="705" t="s">
        <v>720</v>
      </c>
      <c r="D217" s="496" t="s">
        <v>721</v>
      </c>
      <c r="E217" s="497" t="s">
        <v>722</v>
      </c>
      <c r="F217" s="498" t="s">
        <v>723</v>
      </c>
      <c r="G217" s="499" t="s">
        <v>16</v>
      </c>
      <c r="H217" s="721">
        <f>'Прайс повний'!I190</f>
        <v>1518.54</v>
      </c>
      <c r="I217" s="500">
        <f>'Прайс повний'!J190</f>
        <v>1518.54</v>
      </c>
      <c r="J217" s="501"/>
      <c r="K217" s="502">
        <v>7604</v>
      </c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ht="34.5" customHeight="1" x14ac:dyDescent="0.25">
      <c r="A218" s="920"/>
      <c r="B218" s="707" t="s">
        <v>896</v>
      </c>
      <c r="C218" s="707" t="s">
        <v>899</v>
      </c>
      <c r="D218" s="503" t="s">
        <v>900</v>
      </c>
      <c r="E218" s="504" t="s">
        <v>903</v>
      </c>
      <c r="F218" s="1586" t="s">
        <v>906</v>
      </c>
      <c r="G218" s="529" t="s">
        <v>16</v>
      </c>
      <c r="H218" s="765">
        <f>'Прайс повний'!I191</f>
        <v>797</v>
      </c>
      <c r="I218" s="530">
        <f>'Прайс повний'!J191</f>
        <v>797</v>
      </c>
      <c r="J218" s="506"/>
      <c r="K218" s="507">
        <v>7604</v>
      </c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ht="34.5" customHeight="1" x14ac:dyDescent="0.25">
      <c r="A219" s="920"/>
      <c r="B219" s="707" t="s">
        <v>897</v>
      </c>
      <c r="C219" s="707" t="s">
        <v>899</v>
      </c>
      <c r="D219" s="503" t="s">
        <v>901</v>
      </c>
      <c r="E219" s="504" t="s">
        <v>904</v>
      </c>
      <c r="F219" s="1587"/>
      <c r="G219" s="529" t="s">
        <v>16</v>
      </c>
      <c r="H219" s="766">
        <f>'Прайс повний'!I192</f>
        <v>970.95</v>
      </c>
      <c r="I219" s="553">
        <f>'Прайс повний'!J192</f>
        <v>970.95</v>
      </c>
      <c r="J219" s="506"/>
      <c r="K219" s="554">
        <v>7604</v>
      </c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ht="34.5" customHeight="1" x14ac:dyDescent="0.25">
      <c r="A220" s="920"/>
      <c r="B220" s="707" t="s">
        <v>898</v>
      </c>
      <c r="C220" s="707" t="s">
        <v>899</v>
      </c>
      <c r="D220" s="503" t="s">
        <v>902</v>
      </c>
      <c r="E220" s="504" t="s">
        <v>905</v>
      </c>
      <c r="F220" s="1587"/>
      <c r="G220" s="529" t="s">
        <v>16</v>
      </c>
      <c r="H220" s="766">
        <f>'Прайс повний'!I193</f>
        <v>1054</v>
      </c>
      <c r="I220" s="553">
        <f>'Прайс повний'!J193</f>
        <v>1054</v>
      </c>
      <c r="J220" s="506"/>
      <c r="K220" s="554">
        <v>7604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ht="34.5" customHeight="1" x14ac:dyDescent="0.25">
      <c r="A221" s="920"/>
      <c r="B221" s="734" t="s">
        <v>719</v>
      </c>
      <c r="C221" s="705" t="str">
        <f>'Прайс повний'!C194</f>
        <v>АL, OC</v>
      </c>
      <c r="D221" s="503" t="str">
        <f>'Прайс повний'!E194</f>
        <v>Коньковий блискавкоприймач 3м (профільний)</v>
      </c>
      <c r="E221" s="504" t="s">
        <v>722</v>
      </c>
      <c r="F221" s="498" t="str">
        <f>'Прайс повний'!F194</f>
        <v>Алюмінієва щогла d16мм 3м з усиленим кріпленням для коньку даху</v>
      </c>
      <c r="G221" s="499" t="s">
        <v>16</v>
      </c>
      <c r="H221" s="721">
        <f>'Прайс повний'!I194</f>
        <v>1722.03</v>
      </c>
      <c r="I221" s="500">
        <f>'Прайс повний'!J194</f>
        <v>1722.03</v>
      </c>
      <c r="J221" s="506"/>
      <c r="K221" s="55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ht="30" customHeight="1" x14ac:dyDescent="0.25">
      <c r="A222" s="919"/>
      <c r="B222" s="681" t="s">
        <v>280</v>
      </c>
      <c r="C222" s="681" t="s">
        <v>211</v>
      </c>
      <c r="D222" s="460" t="s">
        <v>281</v>
      </c>
      <c r="E222" s="461" t="s">
        <v>282</v>
      </c>
      <c r="F222" s="1533" t="s">
        <v>283</v>
      </c>
      <c r="G222" s="462" t="s">
        <v>16</v>
      </c>
      <c r="H222" s="767">
        <f>'Прайс повний'!I195</f>
        <v>1552.61</v>
      </c>
      <c r="I222" s="418">
        <f>'Прайс повний'!J195</f>
        <v>1552.61</v>
      </c>
      <c r="J222" s="463"/>
      <c r="K222" s="464">
        <v>6810</v>
      </c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ht="30" customHeight="1" x14ac:dyDescent="0.25">
      <c r="A223" s="920"/>
      <c r="B223" s="583" t="s">
        <v>284</v>
      </c>
      <c r="C223" s="583" t="s">
        <v>211</v>
      </c>
      <c r="D223" s="427" t="s">
        <v>285</v>
      </c>
      <c r="E223" s="465" t="s">
        <v>286</v>
      </c>
      <c r="F223" s="1526"/>
      <c r="G223" s="429" t="s">
        <v>16</v>
      </c>
      <c r="H223" s="768">
        <f>'Прайс повний'!I196</f>
        <v>1648.7</v>
      </c>
      <c r="I223" s="430">
        <f>'Прайс повний'!J196</f>
        <v>1648.7</v>
      </c>
      <c r="J223" s="425"/>
      <c r="K223" s="426">
        <v>6810</v>
      </c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ht="30" customHeight="1" x14ac:dyDescent="0.25">
      <c r="A224" s="920"/>
      <c r="B224" s="583" t="s">
        <v>287</v>
      </c>
      <c r="C224" s="583" t="s">
        <v>211</v>
      </c>
      <c r="D224" s="427" t="s">
        <v>288</v>
      </c>
      <c r="E224" s="465" t="s">
        <v>289</v>
      </c>
      <c r="F224" s="1526"/>
      <c r="G224" s="429" t="s">
        <v>16</v>
      </c>
      <c r="H224" s="593">
        <f>'Прайс повний'!I197</f>
        <v>2056.84</v>
      </c>
      <c r="I224" s="430">
        <f>'Прайс повний'!J197</f>
        <v>2056.84</v>
      </c>
      <c r="J224" s="425"/>
      <c r="K224" s="426">
        <v>6810</v>
      </c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ht="30" customHeight="1" x14ac:dyDescent="0.25">
      <c r="A225" s="921"/>
      <c r="B225" s="584" t="s">
        <v>290</v>
      </c>
      <c r="C225" s="584" t="s">
        <v>211</v>
      </c>
      <c r="D225" s="431" t="s">
        <v>291</v>
      </c>
      <c r="E225" s="472" t="s">
        <v>292</v>
      </c>
      <c r="F225" s="1543"/>
      <c r="G225" s="433" t="s">
        <v>16</v>
      </c>
      <c r="H225" s="594">
        <f>'Прайс повний'!I198</f>
        <v>3476.86</v>
      </c>
      <c r="I225" s="434">
        <f>'Прайс повний'!J198</f>
        <v>3476.86</v>
      </c>
      <c r="J225" s="435"/>
      <c r="K225" s="436">
        <v>6810</v>
      </c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ht="48.75" customHeight="1" x14ac:dyDescent="0.25">
      <c r="A226" s="920"/>
      <c r="B226" s="583" t="str">
        <f>'Прайс повний'!B199</f>
        <v>55/30</v>
      </c>
      <c r="C226" s="583" t="str">
        <f>'Прайс повний'!C199</f>
        <v>OCH</v>
      </c>
      <c r="D226" s="427" t="str">
        <f>'Прайс повний'!E199</f>
        <v>Тримач щогли блискавкоприймача 32мм</v>
      </c>
      <c r="E226" s="428" t="str">
        <f>'Прайс повний'!A199</f>
        <v>55 001</v>
      </c>
      <c r="F226" s="427" t="str">
        <f>'Прайс повний'!F199</f>
        <v>Тримач щогли діаметром до 32 мм, товщина основи - 5 мм. 6 болтів для фіксації щогли. Сталь, гарачооцинкована</v>
      </c>
      <c r="G226" s="429" t="s">
        <v>16</v>
      </c>
      <c r="H226" s="593">
        <f>'Прайс повний'!I199</f>
        <v>1210.08</v>
      </c>
      <c r="I226" s="430">
        <f>'Прайс повний'!J199</f>
        <v>1210.08</v>
      </c>
      <c r="J226" s="425"/>
      <c r="K226" s="426">
        <v>7326</v>
      </c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ht="48.75" customHeight="1" x14ac:dyDescent="0.25">
      <c r="A227" s="920"/>
      <c r="B227" s="707" t="s">
        <v>724</v>
      </c>
      <c r="C227" s="707" t="s">
        <v>351</v>
      </c>
      <c r="D227" s="503" t="s">
        <v>725</v>
      </c>
      <c r="E227" s="527" t="s">
        <v>726</v>
      </c>
      <c r="F227" s="505" t="s">
        <v>727</v>
      </c>
      <c r="G227" s="529" t="s">
        <v>16</v>
      </c>
      <c r="H227" s="769">
        <f>'Прайс повний'!I200</f>
        <v>1366.55</v>
      </c>
      <c r="I227" s="530">
        <f>'Прайс повний'!J200</f>
        <v>1366.55</v>
      </c>
      <c r="J227" s="506"/>
      <c r="K227" s="507">
        <v>7326</v>
      </c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ht="48.75" customHeight="1" x14ac:dyDescent="0.25">
      <c r="A228" s="920"/>
      <c r="B228" s="583" t="s">
        <v>293</v>
      </c>
      <c r="C228" s="583" t="s">
        <v>207</v>
      </c>
      <c r="D228" s="427" t="s">
        <v>294</v>
      </c>
      <c r="E228" s="428" t="s">
        <v>295</v>
      </c>
      <c r="F228" s="427" t="s">
        <v>296</v>
      </c>
      <c r="G228" s="429" t="s">
        <v>16</v>
      </c>
      <c r="H228" s="593">
        <f>'Прайс повний'!I201</f>
        <v>1383.52</v>
      </c>
      <c r="I228" s="430">
        <f>'Прайс повний'!J201</f>
        <v>1383.52</v>
      </c>
      <c r="J228" s="425"/>
      <c r="K228" s="426">
        <v>7326</v>
      </c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ht="48.75" customHeight="1" x14ac:dyDescent="0.25">
      <c r="A229" s="921"/>
      <c r="B229" s="705" t="s">
        <v>728</v>
      </c>
      <c r="C229" s="705" t="s">
        <v>351</v>
      </c>
      <c r="D229" s="496" t="s">
        <v>729</v>
      </c>
      <c r="E229" s="531" t="s">
        <v>730</v>
      </c>
      <c r="F229" s="498" t="s">
        <v>731</v>
      </c>
      <c r="G229" s="499" t="s">
        <v>16</v>
      </c>
      <c r="H229" s="721">
        <f>'Прайс повний'!I202</f>
        <v>1069.28</v>
      </c>
      <c r="I229" s="500">
        <f>'Прайс повний'!J202</f>
        <v>1069.28</v>
      </c>
      <c r="J229" s="501"/>
      <c r="K229" s="502">
        <v>7326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ht="48.75" customHeight="1" x14ac:dyDescent="0.25">
      <c r="A230" s="920"/>
      <c r="B230" s="707" t="s">
        <v>732</v>
      </c>
      <c r="C230" s="707" t="s">
        <v>45</v>
      </c>
      <c r="D230" s="503" t="s">
        <v>733</v>
      </c>
      <c r="E230" s="527" t="s">
        <v>734</v>
      </c>
      <c r="F230" s="505" t="s">
        <v>735</v>
      </c>
      <c r="G230" s="529" t="s">
        <v>16</v>
      </c>
      <c r="H230" s="766">
        <f>'Прайс повний'!I205</f>
        <v>93.88</v>
      </c>
      <c r="I230" s="530">
        <f>'Прайс повний'!J205</f>
        <v>93.88</v>
      </c>
      <c r="J230" s="506"/>
      <c r="K230" s="507">
        <v>7326</v>
      </c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ht="54" customHeight="1" x14ac:dyDescent="0.25">
      <c r="A231" s="921"/>
      <c r="B231" s="584" t="s">
        <v>297</v>
      </c>
      <c r="C231" s="584" t="s">
        <v>36</v>
      </c>
      <c r="D231" s="431" t="s">
        <v>298</v>
      </c>
      <c r="E231" s="469" t="s">
        <v>299</v>
      </c>
      <c r="F231" s="431" t="s">
        <v>300</v>
      </c>
      <c r="G231" s="433" t="s">
        <v>16</v>
      </c>
      <c r="H231" s="594">
        <f>'Прайс повний'!I206</f>
        <v>667.65</v>
      </c>
      <c r="I231" s="434">
        <f>'Прайс повний'!J206</f>
        <v>667.65</v>
      </c>
      <c r="J231" s="435"/>
      <c r="K231" s="436">
        <v>7326</v>
      </c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ht="97.5" customHeight="1" x14ac:dyDescent="0.25">
      <c r="A232" s="922"/>
      <c r="B232" s="588" t="s">
        <v>301</v>
      </c>
      <c r="C232" s="588" t="s">
        <v>207</v>
      </c>
      <c r="D232" s="444" t="s">
        <v>302</v>
      </c>
      <c r="E232" s="471" t="s">
        <v>303</v>
      </c>
      <c r="F232" s="444" t="s">
        <v>304</v>
      </c>
      <c r="G232" s="446" t="s">
        <v>16</v>
      </c>
      <c r="H232" s="595">
        <f>'Прайс повний'!I207</f>
        <v>3993.52</v>
      </c>
      <c r="I232" s="447">
        <f>'Прайс повний'!J207</f>
        <v>3993.52</v>
      </c>
      <c r="J232" s="419"/>
      <c r="K232" s="458">
        <v>7326</v>
      </c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ht="53.25" customHeight="1" x14ac:dyDescent="0.25">
      <c r="A233" s="920"/>
      <c r="B233" s="583" t="s">
        <v>305</v>
      </c>
      <c r="C233" s="583" t="s">
        <v>207</v>
      </c>
      <c r="D233" s="427" t="s">
        <v>306</v>
      </c>
      <c r="E233" s="465" t="s">
        <v>307</v>
      </c>
      <c r="F233" s="427" t="s">
        <v>308</v>
      </c>
      <c r="G233" s="429" t="s">
        <v>16</v>
      </c>
      <c r="H233" s="593">
        <f>'Прайс повний'!I208</f>
        <v>7394.09</v>
      </c>
      <c r="I233" s="430">
        <f>'Прайс повний'!J208</f>
        <v>7394.09</v>
      </c>
      <c r="J233" s="425"/>
      <c r="K233" s="426">
        <v>6810</v>
      </c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ht="53.25" customHeight="1" x14ac:dyDescent="0.25">
      <c r="A234" s="920"/>
      <c r="B234" s="707" t="s">
        <v>309</v>
      </c>
      <c r="C234" s="707" t="s">
        <v>207</v>
      </c>
      <c r="D234" s="503" t="s">
        <v>1110</v>
      </c>
      <c r="E234" s="504" t="s">
        <v>737</v>
      </c>
      <c r="F234" s="505" t="s">
        <v>738</v>
      </c>
      <c r="G234" s="529" t="s">
        <v>16</v>
      </c>
      <c r="H234" s="766">
        <f>'Прайс повний'!I209</f>
        <v>13010.48</v>
      </c>
      <c r="I234" s="530">
        <f>'Прайс повний'!J209</f>
        <v>13010.48</v>
      </c>
      <c r="J234" s="425"/>
      <c r="K234" s="426">
        <v>6810</v>
      </c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ht="24.75" customHeight="1" x14ac:dyDescent="0.25">
      <c r="A235" s="919"/>
      <c r="B235" s="681" t="str">
        <f>'Прайс повний'!B210</f>
        <v>56/40/8</v>
      </c>
      <c r="C235" s="681" t="str">
        <f>'Прайс повний'!C210</f>
        <v>Ni</v>
      </c>
      <c r="D235" s="460" t="str">
        <f>'Прайс повний'!E210</f>
        <v>Затискач щогли блискавкоприймача та дроту універсальний</v>
      </c>
      <c r="E235" s="508" t="str">
        <f>'Прайс повний'!A210</f>
        <v>56 040</v>
      </c>
      <c r="F235" s="460" t="s">
        <v>310</v>
      </c>
      <c r="G235" s="647" t="s">
        <v>16</v>
      </c>
      <c r="H235" s="770">
        <f>'Прайс повний'!I210</f>
        <v>151.68</v>
      </c>
      <c r="I235" s="648">
        <f>'Прайс повний'!J210</f>
        <v>151.68</v>
      </c>
      <c r="J235" s="463"/>
      <c r="K235" s="464">
        <v>8302</v>
      </c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ht="24.75" customHeight="1" x14ac:dyDescent="0.25">
      <c r="A236" s="921"/>
      <c r="B236" s="584" t="e">
        <f>'Прайс повний'!#REF!</f>
        <v>#REF!</v>
      </c>
      <c r="C236" s="584" t="e">
        <f>'Прайс повний'!#REF!</f>
        <v>#REF!</v>
      </c>
      <c r="D236" s="431" t="e">
        <f>'Прайс повний'!#REF!</f>
        <v>#REF!</v>
      </c>
      <c r="E236" s="432" t="e">
        <f>'Прайс повний'!#REF!</f>
        <v>#REF!</v>
      </c>
      <c r="F236" s="431" t="s">
        <v>311</v>
      </c>
      <c r="G236" s="649" t="s">
        <v>16</v>
      </c>
      <c r="H236" s="698" t="e">
        <f>'Прайс повний'!#REF!</f>
        <v>#REF!</v>
      </c>
      <c r="I236" s="650" t="e">
        <f>'Прайс повний'!#REF!</f>
        <v>#REF!</v>
      </c>
      <c r="J236" s="435"/>
      <c r="K236" s="436">
        <v>8302</v>
      </c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ht="58.5" customHeight="1" x14ac:dyDescent="0.25">
      <c r="A237" s="920"/>
      <c r="B237" s="584" t="str">
        <f>'Прайс повний'!B211</f>
        <v>59/1</v>
      </c>
      <c r="C237" s="584" t="str">
        <f>'Прайс повний'!C211</f>
        <v>OCH</v>
      </c>
      <c r="D237" s="431" t="str">
        <f>'Прайс повний'!E211</f>
        <v>Тримач ізоляційної штанги</v>
      </c>
      <c r="E237" s="432" t="str">
        <f>'Прайс повний'!A211</f>
        <v>59 001</v>
      </c>
      <c r="F237" s="427" t="str">
        <f>'Прайс повний'!F211</f>
        <v xml:space="preserve">Використовується для кріплення ізоляційних штанг до стіни, сталь гарячооцинкована.  </v>
      </c>
      <c r="G237" s="433" t="s">
        <v>16</v>
      </c>
      <c r="H237" s="594">
        <f>'Прайс повний'!I211</f>
        <v>179.35</v>
      </c>
      <c r="I237" s="434">
        <f>'Прайс повний'!J211</f>
        <v>179.35</v>
      </c>
      <c r="J237" s="419"/>
      <c r="K237" s="426">
        <v>8302</v>
      </c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ht="30" customHeight="1" x14ac:dyDescent="0.25">
      <c r="A238" s="919"/>
      <c r="B238" s="682" t="str">
        <f>'Прайс повний'!B212</f>
        <v>59/8/50</v>
      </c>
      <c r="C238" s="583"/>
      <c r="D238" s="466" t="str">
        <f>'Прайс повний'!E212</f>
        <v>Ізоляційна штанга 500</v>
      </c>
      <c r="E238" s="508" t="str">
        <f>'Прайс повний'!A212</f>
        <v>59 850</v>
      </c>
      <c r="F238" s="1505" t="s">
        <v>1414</v>
      </c>
      <c r="G238" s="467" t="s">
        <v>16</v>
      </c>
      <c r="H238" s="696">
        <f>'Прайс повний'!I212</f>
        <v>678.26</v>
      </c>
      <c r="I238" s="430">
        <f>'Прайс повний'!J212</f>
        <v>678.26</v>
      </c>
      <c r="J238" s="425"/>
      <c r="K238" s="545">
        <v>3926</v>
      </c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ht="30" customHeight="1" x14ac:dyDescent="0.25">
      <c r="A239" s="920"/>
      <c r="B239" s="682" t="str">
        <f>'Прайс повний'!B213</f>
        <v>59/8/75</v>
      </c>
      <c r="C239" s="583"/>
      <c r="D239" s="466" t="str">
        <f>'Прайс повний'!E213</f>
        <v>Ізоляційна штанга 750</v>
      </c>
      <c r="E239" s="509" t="str">
        <f>'Прайс повний'!A213</f>
        <v>59 875</v>
      </c>
      <c r="F239" s="1526"/>
      <c r="G239" s="467" t="s">
        <v>16</v>
      </c>
      <c r="H239" s="696">
        <f>'Прайс повний'!I213</f>
        <v>769.92</v>
      </c>
      <c r="I239" s="430">
        <f>'Прайс повний'!J213</f>
        <v>769.92</v>
      </c>
      <c r="J239" s="425"/>
      <c r="K239" s="426">
        <v>3926</v>
      </c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ht="30" customHeight="1" x14ac:dyDescent="0.25">
      <c r="A240" s="920"/>
      <c r="B240" s="740" t="str">
        <f>'Прайс повний'!B214</f>
        <v>59/8/100</v>
      </c>
      <c r="C240" s="584"/>
      <c r="D240" s="522" t="str">
        <f>'Прайс повний'!E214</f>
        <v>Ізоляційна штанга 1000</v>
      </c>
      <c r="E240" s="432" t="str">
        <f>'Прайс повний'!A214</f>
        <v>59 810</v>
      </c>
      <c r="F240" s="1537"/>
      <c r="G240" s="556" t="s">
        <v>16</v>
      </c>
      <c r="H240" s="771">
        <f>'Прайс повний'!I214</f>
        <v>913.94</v>
      </c>
      <c r="I240" s="513">
        <f>'Прайс повний'!J214</f>
        <v>913.94</v>
      </c>
      <c r="J240" s="425"/>
      <c r="K240" s="426">
        <v>3926</v>
      </c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ht="42.75" customHeight="1" x14ac:dyDescent="0.25">
      <c r="A241" s="920"/>
      <c r="B241" s="583" t="str">
        <f>'Прайс повний'!B215</f>
        <v>59/16/75</v>
      </c>
      <c r="C241" s="681"/>
      <c r="D241" s="427" t="str">
        <f>'Прайс повний'!E215</f>
        <v>Ізоляційна штанга вертикальна 750</v>
      </c>
      <c r="E241" s="509" t="str">
        <f>'Прайс повний'!A215</f>
        <v>59 167</v>
      </c>
      <c r="F241" s="427" t="s">
        <v>1415</v>
      </c>
      <c r="G241" s="429" t="s">
        <v>16</v>
      </c>
      <c r="H241" s="593">
        <f>'Прайс повний'!I215</f>
        <v>1045.4100000000001</v>
      </c>
      <c r="I241" s="430">
        <f>'Прайс повний'!J215</f>
        <v>1045.4100000000001</v>
      </c>
      <c r="J241" s="463"/>
      <c r="K241" s="525">
        <v>3926</v>
      </c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ht="42.75" customHeight="1" x14ac:dyDescent="0.25">
      <c r="A242" s="921"/>
      <c r="B242" s="584" t="str">
        <f>'Прайс повний'!B216</f>
        <v>59/16/100</v>
      </c>
      <c r="C242" s="584"/>
      <c r="D242" s="431" t="str">
        <f>'Прайс повний'!E216</f>
        <v>Ізоляційна штанга вертикальна 1000</v>
      </c>
      <c r="E242" s="432" t="str">
        <f>'Прайс повний'!A216</f>
        <v>59 160</v>
      </c>
      <c r="F242" s="431" t="s">
        <v>1416</v>
      </c>
      <c r="G242" s="433" t="s">
        <v>16</v>
      </c>
      <c r="H242" s="594">
        <f>'Прайс повний'!I216</f>
        <v>1218.5</v>
      </c>
      <c r="I242" s="434">
        <f>'Прайс повний'!J216</f>
        <v>1218.5</v>
      </c>
      <c r="J242" s="435"/>
      <c r="K242" s="436">
        <v>3926</v>
      </c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ht="42.75" customHeight="1" x14ac:dyDescent="0.25">
      <c r="A243" s="920"/>
      <c r="B243" s="741" t="str">
        <f>'Прайс повний'!B217</f>
        <v>54/30/40</v>
      </c>
      <c r="C243" s="681" t="str">
        <f>'Прайс повний'!C217</f>
        <v>AL</v>
      </c>
      <c r="D243" s="427" t="str">
        <f>'Прайс повний'!E217</f>
        <v>Щогла алюмінієва d30 4м</v>
      </c>
      <c r="E243" s="509" t="str">
        <f>'Прайс повний'!A217</f>
        <v>54 040</v>
      </c>
      <c r="F243" s="1533" t="str">
        <f>'Прайс повний'!F217</f>
        <v>Щогла блискавкоприймача алюмінієва, діаметром 30 мм при основі.</v>
      </c>
      <c r="G243" s="625" t="s">
        <v>16</v>
      </c>
      <c r="H243" s="759">
        <f>'Прайс повний'!I217</f>
        <v>2834.43</v>
      </c>
      <c r="I243" s="606">
        <f>'Прайс повний'!J217</f>
        <v>2834.43</v>
      </c>
      <c r="J243" s="425"/>
      <c r="K243" s="426">
        <v>7616</v>
      </c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ht="42.75" customHeight="1" x14ac:dyDescent="0.25">
      <c r="A244" s="920"/>
      <c r="B244" s="583" t="str">
        <f>'Прайс повний'!B218</f>
        <v>54/30/50</v>
      </c>
      <c r="C244" s="583" t="str">
        <f>'Прайс повний'!C218</f>
        <v>AL</v>
      </c>
      <c r="D244" s="427" t="str">
        <f>'Прайс повний'!E218</f>
        <v>Щогла алюмінієва d30 5м</v>
      </c>
      <c r="E244" s="509" t="str">
        <f>'Прайс повний'!A218</f>
        <v>50 051</v>
      </c>
      <c r="F244" s="1525"/>
      <c r="G244" s="625" t="s">
        <v>16</v>
      </c>
      <c r="H244" s="760">
        <f>'Прайс повний'!I218</f>
        <v>3215.41</v>
      </c>
      <c r="I244" s="626">
        <f>'Прайс повний'!J218</f>
        <v>3215.41</v>
      </c>
      <c r="J244" s="425"/>
      <c r="K244" s="426">
        <v>7616</v>
      </c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ht="42.75" customHeight="1" x14ac:dyDescent="0.25">
      <c r="A245" s="920"/>
      <c r="B245" s="742" t="str">
        <f>'Прайс повний'!B219</f>
        <v>54/40/60</v>
      </c>
      <c r="C245" s="583" t="str">
        <f>'Прайс повний'!C219</f>
        <v>AL</v>
      </c>
      <c r="D245" s="427" t="str">
        <f>'Прайс повний'!E219</f>
        <v>Щогла алюмінієва d40 6м</v>
      </c>
      <c r="E245" s="509" t="str">
        <f>'Прайс повний'!A219</f>
        <v>54 060</v>
      </c>
      <c r="F245" s="1525" t="str">
        <f>'Прайс повний'!F219</f>
        <v>Щогла блискавкоприймача алюмінієва, діаметром 40 мм при основі.</v>
      </c>
      <c r="G245" s="625" t="s">
        <v>16</v>
      </c>
      <c r="H245" s="760">
        <f>'Прайс повний'!I219</f>
        <v>5140.17</v>
      </c>
      <c r="I245" s="626">
        <f>'Прайс повний'!J219</f>
        <v>5140.17</v>
      </c>
      <c r="J245" s="425"/>
      <c r="K245" s="426">
        <v>7616</v>
      </c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ht="42.75" customHeight="1" x14ac:dyDescent="0.25">
      <c r="A246" s="920"/>
      <c r="B246" s="742" t="str">
        <f>'Прайс повний'!B220</f>
        <v>54/40/70</v>
      </c>
      <c r="C246" s="583" t="str">
        <f>'Прайс повний'!C220</f>
        <v>AL</v>
      </c>
      <c r="D246" s="427" t="str">
        <f>'Прайс повний'!E220</f>
        <v>Щогла алюмінієва d40 7м</v>
      </c>
      <c r="E246" s="509" t="str">
        <f>'Прайс повний'!A220</f>
        <v>54 070</v>
      </c>
      <c r="F246" s="1525"/>
      <c r="G246" s="625" t="s">
        <v>16</v>
      </c>
      <c r="H246" s="760">
        <f>'Прайс повний'!I220</f>
        <v>6968.25</v>
      </c>
      <c r="I246" s="606">
        <f>'Прайс повний'!J220</f>
        <v>6968.25</v>
      </c>
      <c r="J246" s="425"/>
      <c r="K246" s="426">
        <v>7616</v>
      </c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ht="42.75" customHeight="1" x14ac:dyDescent="0.25">
      <c r="A247" s="920"/>
      <c r="B247" s="584" t="str">
        <f>'Прайс повний'!B221</f>
        <v>54/40/80</v>
      </c>
      <c r="C247" s="584" t="str">
        <f>'Прайс повний'!C221</f>
        <v>AL</v>
      </c>
      <c r="D247" s="431" t="str">
        <f>'Прайс повний'!E221</f>
        <v>Щогла алюмінієва d40 8м</v>
      </c>
      <c r="E247" s="432" t="str">
        <f>'Прайс повний'!A221</f>
        <v>54 080</v>
      </c>
      <c r="F247" s="1544"/>
      <c r="G247" s="627" t="s">
        <v>16</v>
      </c>
      <c r="H247" s="761">
        <f>'Прайс повний'!I221</f>
        <v>7698.09</v>
      </c>
      <c r="I247" s="628">
        <f>'Прайс повний'!J221</f>
        <v>7698.09</v>
      </c>
      <c r="J247" s="435"/>
      <c r="K247" s="515">
        <v>7616</v>
      </c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ht="39.75" customHeight="1" x14ac:dyDescent="0.25">
      <c r="A248" s="920"/>
      <c r="B248" s="583" t="str">
        <f>'Прайс повний'!B222</f>
        <v>52/30/40</v>
      </c>
      <c r="C248" s="583" t="str">
        <f>'Прайс повний'!C222</f>
        <v>Ni</v>
      </c>
      <c r="D248" s="427" t="str">
        <f>'Прайс повний'!E222</f>
        <v>Блискавкоприймач з нержавіючої сталі d32 4м.</v>
      </c>
      <c r="E248" s="428" t="str">
        <f>'Прайс повний'!A222</f>
        <v>52 041</v>
      </c>
      <c r="F248" s="427" t="str">
        <f>'Прайс повний'!F222</f>
        <v>Щогла блискавкоприймача з нержавіючої сталі діаметром 32мм при основі, та метровий алюмінієвий блискавкоприймач</v>
      </c>
      <c r="G248" s="639" t="str">
        <f>'Прайс повний'!G222</f>
        <v>шт.</v>
      </c>
      <c r="H248" s="751">
        <f>'Прайс повний'!I222</f>
        <v>2211.38</v>
      </c>
      <c r="I248" s="640">
        <f>'Прайс повний'!J222</f>
        <v>2211.38</v>
      </c>
      <c r="J248" s="425"/>
      <c r="K248" s="426">
        <v>7326</v>
      </c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ht="42.75" customHeight="1" x14ac:dyDescent="0.25">
      <c r="A249" s="920"/>
      <c r="B249" s="583" t="str">
        <f>'Прайс повний'!B223</f>
        <v>52/30/50</v>
      </c>
      <c r="C249" s="583" t="str">
        <f>'Прайс повний'!C223</f>
        <v>Ni</v>
      </c>
      <c r="D249" s="427" t="str">
        <f>'Прайс повний'!E223</f>
        <v>Блискавкоприймач з нержавіючої сталі d32 5м.</v>
      </c>
      <c r="E249" s="428" t="str">
        <f>'Прайс повний'!A223</f>
        <v>52 051</v>
      </c>
      <c r="F249" s="427" t="str">
        <f>'Прайс повний'!F223</f>
        <v>Щогла блискавкоприймача з нержавіючої сталі діаметром 32мм при основі, та 2-х метровий алюмінієвий блискавкоприймач</v>
      </c>
      <c r="G249" s="639" t="str">
        <f>'Прайс повний'!G223</f>
        <v>шт.</v>
      </c>
      <c r="H249" s="751">
        <f>'Прайс повний'!I223</f>
        <v>2421.23</v>
      </c>
      <c r="I249" s="640">
        <f>'Прайс повний'!J223</f>
        <v>2421.23</v>
      </c>
      <c r="J249" s="425"/>
      <c r="K249" s="426">
        <v>7326</v>
      </c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ht="48" customHeight="1" x14ac:dyDescent="0.25">
      <c r="A250" s="920"/>
      <c r="B250" s="583" t="str">
        <f>'Прайс повний'!B224</f>
        <v>52/30/60</v>
      </c>
      <c r="C250" s="583" t="str">
        <f>'Прайс повний'!C224</f>
        <v>Ni</v>
      </c>
      <c r="D250" s="427" t="str">
        <f>'Прайс повний'!E224</f>
        <v>Блискавкоприймач з нержавіючої сталі d32 6м.</v>
      </c>
      <c r="E250" s="428" t="str">
        <f>'Прайс повний'!A224</f>
        <v>52 061</v>
      </c>
      <c r="F250" s="427" t="str">
        <f>'Прайс повний'!F224</f>
        <v>Щогла блискавкоприймача з нержавіючої сталі діаметром 32мм при основі, та 3-х метровий алюмінієвий блискавкоприймач</v>
      </c>
      <c r="G250" s="639" t="str">
        <f>'Прайс повний'!G224</f>
        <v>шт.</v>
      </c>
      <c r="H250" s="751">
        <f>'Прайс повний'!I224</f>
        <v>2753.87</v>
      </c>
      <c r="I250" s="640">
        <f>'Прайс повний'!J224</f>
        <v>2753.87</v>
      </c>
      <c r="J250" s="425"/>
      <c r="K250" s="426">
        <v>7326</v>
      </c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ht="52.5" customHeight="1" x14ac:dyDescent="0.25">
      <c r="A251" s="920"/>
      <c r="B251" s="583" t="str">
        <f>'Прайс повний'!B225</f>
        <v>52/40/40</v>
      </c>
      <c r="C251" s="583" t="str">
        <f>'Прайс повний'!C225</f>
        <v>Ni</v>
      </c>
      <c r="D251" s="427" t="str">
        <f>'Прайс повний'!E225</f>
        <v>Блискавкоприймач з нержавіючої сталі d40 4м.</v>
      </c>
      <c r="E251" s="428" t="str">
        <f>'Прайс повний'!A225</f>
        <v>52 040</v>
      </c>
      <c r="F251" s="427" t="str">
        <f>'Прайс повний'!F225</f>
        <v>Щогла блискавкоприймача з нержавіючої сталі діаметром 40мм при основі, та закінчення з алюмінієвого блискавкоприймача</v>
      </c>
      <c r="G251" s="639" t="str">
        <f>'Прайс повний'!G225</f>
        <v>шт.</v>
      </c>
      <c r="H251" s="751">
        <f>'Прайс повний'!I225</f>
        <v>3133.31</v>
      </c>
      <c r="I251" s="640">
        <f>'Прайс повний'!J225</f>
        <v>3133.31</v>
      </c>
      <c r="J251" s="425"/>
      <c r="K251" s="426">
        <v>7326</v>
      </c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ht="51" customHeight="1" x14ac:dyDescent="0.25">
      <c r="A252" s="920"/>
      <c r="B252" s="583" t="str">
        <f>'Прайс повний'!B226</f>
        <v>52/40/50</v>
      </c>
      <c r="C252" s="583" t="str">
        <f>'Прайс повний'!C226</f>
        <v>Ni</v>
      </c>
      <c r="D252" s="427" t="str">
        <f>'Прайс повний'!E226</f>
        <v>Блискавкоприймач з нержавіючої сталі d40 5м.</v>
      </c>
      <c r="E252" s="428" t="str">
        <f>'Прайс повний'!A226</f>
        <v>52 050</v>
      </c>
      <c r="F252" s="427" t="str">
        <f>'Прайс повний'!F226</f>
        <v>Щогла блискавкоприймача з нержавіючої сталі діаметром 40мм при основі, та закінчення з алюмінієвого блискавкоприймача</v>
      </c>
      <c r="G252" s="639" t="str">
        <f>'Прайс повний'!G226</f>
        <v>шт.</v>
      </c>
      <c r="H252" s="751">
        <f>'Прайс повний'!I226</f>
        <v>3835.64</v>
      </c>
      <c r="I252" s="640">
        <f>'Прайс повний'!J226</f>
        <v>3835.64</v>
      </c>
      <c r="J252" s="425"/>
      <c r="K252" s="426">
        <v>7326</v>
      </c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ht="54.75" customHeight="1" x14ac:dyDescent="0.25">
      <c r="A253" s="920"/>
      <c r="B253" s="583" t="str">
        <f>'Прайс повний'!B227</f>
        <v>52/40/60</v>
      </c>
      <c r="C253" s="583" t="str">
        <f>'Прайс повний'!C227</f>
        <v>Ni</v>
      </c>
      <c r="D253" s="427" t="str">
        <f>'Прайс повний'!E227</f>
        <v>Блискавкоприймач з нержавіючої сталі d40 6м.</v>
      </c>
      <c r="E253" s="428" t="str">
        <f>'Прайс повний'!A227</f>
        <v>52 060</v>
      </c>
      <c r="F253" s="427" t="str">
        <f>'Прайс повний'!F227</f>
        <v>Щогла блискавкоприймача з нержавіючої сталі діаметром 40мм при основі, та закінчення з алюмінієвого блискавкоприймача</v>
      </c>
      <c r="G253" s="639" t="str">
        <f>'Прайс повний'!G227</f>
        <v>шт.</v>
      </c>
      <c r="H253" s="751">
        <f>'Прайс повний'!I227</f>
        <v>4315.8599999999997</v>
      </c>
      <c r="I253" s="640">
        <f>'Прайс повний'!J227</f>
        <v>4315.8599999999997</v>
      </c>
      <c r="J253" s="425"/>
      <c r="K253" s="426">
        <v>7326</v>
      </c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ht="57.75" customHeight="1" x14ac:dyDescent="0.25">
      <c r="A254" s="920"/>
      <c r="B254" s="583" t="str">
        <f>'Прайс повний'!B228</f>
        <v>52/40/70</v>
      </c>
      <c r="C254" s="583" t="str">
        <f>'Прайс повний'!C228</f>
        <v>Ni</v>
      </c>
      <c r="D254" s="427" t="str">
        <f>'Прайс повний'!E228</f>
        <v>Блискавкоприймач з нержавіючої сталі d40 7м.</v>
      </c>
      <c r="E254" s="428" t="str">
        <f>'Прайс повний'!A228</f>
        <v>52 070</v>
      </c>
      <c r="F254" s="427" t="str">
        <f>'Прайс повний'!F228</f>
        <v>Щогла блискавкоприймача з нержавіючої сталі діаметром 40мм при основі, та закінчення з алюмінієвого блискавкоприймача</v>
      </c>
      <c r="G254" s="639" t="str">
        <f>'Прайс повний'!G228</f>
        <v>шт.</v>
      </c>
      <c r="H254" s="751">
        <f>'Прайс повний'!I228</f>
        <v>5633.33</v>
      </c>
      <c r="I254" s="640">
        <f>'Прайс повний'!J228</f>
        <v>5633.33</v>
      </c>
      <c r="J254" s="425"/>
      <c r="K254" s="426">
        <v>7326</v>
      </c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ht="58.5" customHeight="1" x14ac:dyDescent="0.25">
      <c r="A255" s="920"/>
      <c r="B255" s="583" t="str">
        <f>'Прайс повний'!B229</f>
        <v>52/40/80</v>
      </c>
      <c r="C255" s="583" t="str">
        <f>'Прайс повний'!C229</f>
        <v>Ni</v>
      </c>
      <c r="D255" s="427" t="str">
        <f>'Прайс повний'!E229</f>
        <v>Блискавкоприймач з нержавіючої сталі d40 8м.</v>
      </c>
      <c r="E255" s="428" t="str">
        <f>'Прайс повний'!A229</f>
        <v>52 080</v>
      </c>
      <c r="F255" s="427" t="str">
        <f>'Прайс повний'!F229</f>
        <v>Щогла блискавкоприймача з нержавіючої сталі діаметром 40мм при основі, та закінчення з алюмінієвого блискавкоприймача</v>
      </c>
      <c r="G255" s="639" t="str">
        <f>'Прайс повний'!G229</f>
        <v>шт.</v>
      </c>
      <c r="H255" s="751">
        <f>'Прайс повний'!I229</f>
        <v>6570.84</v>
      </c>
      <c r="I255" s="640">
        <f>'Прайс повний'!J229</f>
        <v>6570.84</v>
      </c>
      <c r="J255" s="425"/>
      <c r="K255" s="557">
        <v>7326</v>
      </c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ht="58.5" customHeight="1" x14ac:dyDescent="0.25">
      <c r="A256" s="920"/>
      <c r="B256" s="583" t="str">
        <f>'Прайс повний'!B230</f>
        <v>52/40/90</v>
      </c>
      <c r="C256" s="583" t="str">
        <f>'Прайс повний'!C230</f>
        <v>Ni</v>
      </c>
      <c r="D256" s="427" t="str">
        <f>'Прайс повний'!E230</f>
        <v>Блискавкоприймач з нержавіючої сталі d40 9м</v>
      </c>
      <c r="E256" s="428" t="str">
        <f>'Прайс повний'!A230</f>
        <v>52 090</v>
      </c>
      <c r="F256" s="427" t="str">
        <f>'Прайс повний'!F230</f>
        <v>Щогла блискавкоприймача з нержавіючої сталі діаметром 40мм при основі, та закінчення з алюмінієвого блискавкоприймача</v>
      </c>
      <c r="G256" s="639" t="str">
        <f>'Прайс повний'!G230</f>
        <v>шт.</v>
      </c>
      <c r="H256" s="751">
        <f>'Прайс повний'!I230</f>
        <v>9426.0499999999993</v>
      </c>
      <c r="I256" s="645">
        <f>'Прайс повний'!J230</f>
        <v>9426.0499999999993</v>
      </c>
      <c r="J256" s="558"/>
      <c r="K256" s="557">
        <v>7326</v>
      </c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ht="58.5" customHeight="1" x14ac:dyDescent="0.25">
      <c r="A257" s="920"/>
      <c r="B257" s="583" t="str">
        <f>'Прайс повний'!B231</f>
        <v>52/40/100</v>
      </c>
      <c r="C257" s="583" t="str">
        <f>'Прайс повний'!C231</f>
        <v>Ni</v>
      </c>
      <c r="D257" s="427" t="str">
        <f>'Прайс повний'!E231</f>
        <v>Блискавкоприймач з нержавіючої сталі d40 10м</v>
      </c>
      <c r="E257" s="428" t="str">
        <f>'Прайс повний'!A231</f>
        <v>52 100</v>
      </c>
      <c r="F257" s="427" t="str">
        <f>'Прайс повний'!F231</f>
        <v>Щогла блискавкоприймача з нержавіючої сталі діаметром 40мм при основі, та закінчення з алюмінієвого блискавкоприймача</v>
      </c>
      <c r="G257" s="639" t="str">
        <f>'Прайс повний'!G231</f>
        <v>шт.</v>
      </c>
      <c r="H257" s="751">
        <f>'Прайс повний'!I231</f>
        <v>10128.16</v>
      </c>
      <c r="I257" s="646">
        <f>'Прайс повний'!J231</f>
        <v>10128.16</v>
      </c>
      <c r="J257" s="558"/>
      <c r="K257" s="515">
        <v>7326</v>
      </c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ht="18" customHeight="1" x14ac:dyDescent="0.25">
      <c r="A258" s="914"/>
      <c r="B258" s="224"/>
      <c r="C258" s="224"/>
      <c r="D258" s="225"/>
      <c r="E258" s="1622" t="s">
        <v>762</v>
      </c>
      <c r="F258" s="1622"/>
      <c r="G258" s="226"/>
      <c r="H258" s="226"/>
      <c r="I258" s="227"/>
      <c r="J258" s="375"/>
      <c r="K258" s="218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ht="38.25" customHeight="1" x14ac:dyDescent="0.25">
      <c r="A259" s="925"/>
      <c r="B259" s="582" t="str">
        <f>'Прайс повний'!B275</f>
        <v>52/30/30А</v>
      </c>
      <c r="C259" s="582" t="str">
        <f>'Прайс повний'!C275</f>
        <v>Ni</v>
      </c>
      <c r="D259" s="421" t="str">
        <f>'Прайс повний'!E275</f>
        <v>Щогла активного блискавкоприймача з нержавіючої сталі 3м</v>
      </c>
      <c r="E259" s="422" t="str">
        <f>'Прайс повний'!A275</f>
        <v>52 032</v>
      </c>
      <c r="F259" s="421" t="str">
        <f>'Прайс повний'!F275</f>
        <v>Щогла активного блискавкоприймача з нержавіючої сталі діаметром 32 мм в основі</v>
      </c>
      <c r="G259" s="643" t="s">
        <v>16</v>
      </c>
      <c r="H259" s="758">
        <f>'Прайс повний'!I275</f>
        <v>2500.3200000000002</v>
      </c>
      <c r="I259" s="644">
        <f>'Прайс повний'!J275</f>
        <v>2500.3200000000002</v>
      </c>
      <c r="J259" s="559"/>
      <c r="K259" s="525">
        <v>7326</v>
      </c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ht="40.5" customHeight="1" x14ac:dyDescent="0.25">
      <c r="A260" s="920"/>
      <c r="B260" s="583" t="s">
        <v>318</v>
      </c>
      <c r="C260" s="583" t="s">
        <v>203</v>
      </c>
      <c r="D260" s="427" t="s">
        <v>319</v>
      </c>
      <c r="E260" s="428" t="str">
        <f>'Прайс повний'!A276</f>
        <v>52 042</v>
      </c>
      <c r="F260" s="560" t="s">
        <v>320</v>
      </c>
      <c r="G260" s="639" t="s">
        <v>16</v>
      </c>
      <c r="H260" s="751">
        <f>'Прайс повний'!I276</f>
        <v>4425.29</v>
      </c>
      <c r="I260" s="640">
        <f>'Прайс повний'!J276</f>
        <v>4425.29</v>
      </c>
      <c r="J260" s="425"/>
      <c r="K260" s="426">
        <v>7326</v>
      </c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ht="40.5" customHeight="1" x14ac:dyDescent="0.25">
      <c r="A261" s="920"/>
      <c r="B261" s="583" t="s">
        <v>321</v>
      </c>
      <c r="C261" s="583" t="s">
        <v>203</v>
      </c>
      <c r="D261" s="427" t="s">
        <v>322</v>
      </c>
      <c r="E261" s="428" t="str">
        <f>'Прайс повний'!A277</f>
        <v>52 052</v>
      </c>
      <c r="F261" s="560" t="s">
        <v>320</v>
      </c>
      <c r="G261" s="639" t="s">
        <v>16</v>
      </c>
      <c r="H261" s="751">
        <f>'Прайс повний'!I277</f>
        <v>4929.71</v>
      </c>
      <c r="I261" s="640">
        <f>'Прайс повний'!J277</f>
        <v>4929.71</v>
      </c>
      <c r="J261" s="425"/>
      <c r="K261" s="426">
        <v>7326</v>
      </c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ht="40.5" customHeight="1" x14ac:dyDescent="0.25">
      <c r="A262" s="920"/>
      <c r="B262" s="583" t="s">
        <v>323</v>
      </c>
      <c r="C262" s="583" t="s">
        <v>203</v>
      </c>
      <c r="D262" s="427" t="s">
        <v>324</v>
      </c>
      <c r="E262" s="428" t="str">
        <f>'Прайс повний'!A278</f>
        <v>52 062</v>
      </c>
      <c r="F262" s="560" t="s">
        <v>320</v>
      </c>
      <c r="G262" s="639" t="s">
        <v>16</v>
      </c>
      <c r="H262" s="751">
        <f>'Прайс повний'!I278</f>
        <v>5644.08</v>
      </c>
      <c r="I262" s="640">
        <f>'Прайс повний'!J278</f>
        <v>5644.08</v>
      </c>
      <c r="J262" s="425"/>
      <c r="K262" s="426">
        <v>7326</v>
      </c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ht="40.5" customHeight="1" x14ac:dyDescent="0.25">
      <c r="A263" s="920"/>
      <c r="B263" s="583" t="s">
        <v>325</v>
      </c>
      <c r="C263" s="583" t="s">
        <v>203</v>
      </c>
      <c r="D263" s="427" t="s">
        <v>844</v>
      </c>
      <c r="E263" s="428" t="str">
        <f>'Прайс повний'!A279</f>
        <v>52 072</v>
      </c>
      <c r="F263" s="560" t="s">
        <v>320</v>
      </c>
      <c r="G263" s="639" t="s">
        <v>16</v>
      </c>
      <c r="H263" s="751">
        <f>'Прайс повний'!I279</f>
        <v>8766.0400000000009</v>
      </c>
      <c r="I263" s="640">
        <f>'Прайс повний'!J279</f>
        <v>8766.0400000000009</v>
      </c>
      <c r="J263" s="425"/>
      <c r="K263" s="426">
        <v>7326</v>
      </c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ht="36.75" customHeight="1" x14ac:dyDescent="0.25">
      <c r="A264" s="920"/>
      <c r="B264" s="583" t="s">
        <v>326</v>
      </c>
      <c r="C264" s="583" t="s">
        <v>203</v>
      </c>
      <c r="D264" s="427" t="s">
        <v>845</v>
      </c>
      <c r="E264" s="428" t="str">
        <f>'Прайс повний'!A280</f>
        <v>52 082</v>
      </c>
      <c r="F264" s="560" t="s">
        <v>320</v>
      </c>
      <c r="G264" s="639" t="s">
        <v>16</v>
      </c>
      <c r="H264" s="751">
        <f>'Прайс повний'!I280</f>
        <v>9459.9699999999993</v>
      </c>
      <c r="I264" s="640">
        <f>'Прайс повний'!J280</f>
        <v>9459.9699999999993</v>
      </c>
      <c r="J264" s="425"/>
      <c r="K264" s="480">
        <v>7326</v>
      </c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ht="18" customHeight="1" x14ac:dyDescent="0.25">
      <c r="A265" s="914"/>
      <c r="B265" s="224"/>
      <c r="C265" s="225"/>
      <c r="D265" s="225"/>
      <c r="E265" s="1623" t="s">
        <v>763</v>
      </c>
      <c r="F265" s="1623"/>
      <c r="G265" s="226"/>
      <c r="H265" s="228"/>
      <c r="I265" s="227"/>
      <c r="J265" s="375"/>
      <c r="K265" s="219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ht="41.25" customHeight="1" x14ac:dyDescent="0.25">
      <c r="A266" s="920"/>
      <c r="B266" s="702" t="str">
        <f>'Прайс повний'!B263</f>
        <v>А-25</v>
      </c>
      <c r="C266" s="702" t="str">
        <f>'Прайс повний'!C263</f>
        <v>Ni</v>
      </c>
      <c r="D266" s="481" t="str">
        <f>'Прайс повний'!E263</f>
        <v>Gromostar 25</v>
      </c>
      <c r="E266" s="561" t="str">
        <f>'Прайс повний'!A263</f>
        <v>59 200</v>
      </c>
      <c r="F266" s="481" t="str">
        <f>'Прайс повний'!F263</f>
        <v>Активний блискавко приймач Gromostar 25, Польща</v>
      </c>
      <c r="G266" s="637" t="str">
        <f>'Прайс повний'!G263</f>
        <v>шт.</v>
      </c>
      <c r="H266" s="755">
        <f>'Прайс повний'!I263</f>
        <v>47190</v>
      </c>
      <c r="I266" s="638">
        <f>'Прайс повний'!J263</f>
        <v>47190</v>
      </c>
      <c r="J266" s="485"/>
      <c r="K266" s="1649" t="s">
        <v>1407</v>
      </c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ht="38.25" customHeight="1" x14ac:dyDescent="0.25">
      <c r="A267" s="920"/>
      <c r="B267" s="702" t="str">
        <f>'Прайс повний'!B264</f>
        <v>А-35</v>
      </c>
      <c r="C267" s="702" t="str">
        <f>'Прайс повний'!C264</f>
        <v>Ni</v>
      </c>
      <c r="D267" s="481" t="str">
        <f>'Прайс повний'!E264</f>
        <v>Gromostar 35</v>
      </c>
      <c r="E267" s="561" t="str">
        <f>'Прайс повний'!A264</f>
        <v>59 201</v>
      </c>
      <c r="F267" s="481" t="str">
        <f>'Прайс повний'!F264</f>
        <v>Активний блискавко приймач Gromostar 35, Польща</v>
      </c>
      <c r="G267" s="637" t="str">
        <f>'Прайс повний'!G264</f>
        <v>шт.</v>
      </c>
      <c r="H267" s="755">
        <f>'Прайс повний'!I264</f>
        <v>51090</v>
      </c>
      <c r="I267" s="638">
        <f>'Прайс повний'!J264</f>
        <v>51090</v>
      </c>
      <c r="J267" s="485"/>
      <c r="K267" s="1650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ht="35.25" customHeight="1" x14ac:dyDescent="0.25">
      <c r="A268" s="920"/>
      <c r="B268" s="702" t="str">
        <f>'Прайс повний'!B265</f>
        <v>А-45</v>
      </c>
      <c r="C268" s="702" t="str">
        <f>'Прайс повний'!C265</f>
        <v>Ni</v>
      </c>
      <c r="D268" s="481" t="str">
        <f>'Прайс повний'!E265</f>
        <v>Gromostar 45</v>
      </c>
      <c r="E268" s="561" t="str">
        <f>'Прайс повний'!A265</f>
        <v>59 202</v>
      </c>
      <c r="F268" s="481" t="str">
        <f>'Прайс повний'!F265</f>
        <v>Активний блискавко приймач Gromostar 45, Польща</v>
      </c>
      <c r="G268" s="637" t="str">
        <f>'Прайс повний'!G265</f>
        <v>шт.</v>
      </c>
      <c r="H268" s="755">
        <f>'Прайс повний'!I265</f>
        <v>58370</v>
      </c>
      <c r="I268" s="638">
        <f>'Прайс повний'!J265</f>
        <v>58370</v>
      </c>
      <c r="J268" s="485"/>
      <c r="K268" s="1650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ht="35.25" customHeight="1" x14ac:dyDescent="0.25">
      <c r="A269" s="921"/>
      <c r="B269" s="703" t="str">
        <f>'Прайс повний'!B266</f>
        <v>А-60</v>
      </c>
      <c r="C269" s="703" t="str">
        <f>'Прайс повний'!C266</f>
        <v>Ni</v>
      </c>
      <c r="D269" s="488" t="str">
        <f>'Прайс повний'!E266</f>
        <v>Gromostar 60</v>
      </c>
      <c r="E269" s="562" t="str">
        <f>'Прайс повний'!A266</f>
        <v>59 203</v>
      </c>
      <c r="F269" s="488" t="str">
        <f>'Прайс повний'!F266</f>
        <v>Активний блискавко приймач Gromostar 60, Польща</v>
      </c>
      <c r="G269" s="641" t="str">
        <f>'Прайс повний'!G266</f>
        <v>шт.</v>
      </c>
      <c r="H269" s="756">
        <f>'Прайс повний'!I266</f>
        <v>60580</v>
      </c>
      <c r="I269" s="642">
        <f>'Прайс повний'!J266</f>
        <v>60580</v>
      </c>
      <c r="J269" s="485"/>
      <c r="K269" s="1650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ht="37.5" customHeight="1" x14ac:dyDescent="0.25">
      <c r="A270" s="920"/>
      <c r="B270" s="882" t="str">
        <f>'Прайс повний'!B267</f>
        <v>ALR 02</v>
      </c>
      <c r="C270" s="704" t="str">
        <f>'Прайс повний'!C267</f>
        <v>Ni</v>
      </c>
      <c r="D270" s="884" t="str">
        <f>'Прайс повний'!E267</f>
        <v>KALRE ESE ALR 02</v>
      </c>
      <c r="E270" s="561"/>
      <c r="F270" s="481" t="str">
        <f>'Прайс повний'!F267</f>
        <v>Активний блискавко приймач KALRE ESE ALR 02, Туреччина, часове випередження 30ms.</v>
      </c>
      <c r="G270" s="637" t="str">
        <f>'Прайс повний'!G267</f>
        <v>шт.</v>
      </c>
      <c r="H270" s="755">
        <f>'Прайс повний'!I267</f>
        <v>22085.11</v>
      </c>
      <c r="I270" s="638">
        <f>'Прайс повний'!J267</f>
        <v>22085.11</v>
      </c>
      <c r="J270" s="485"/>
      <c r="K270" s="1650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ht="37.5" customHeight="1" x14ac:dyDescent="0.25">
      <c r="A271" s="920"/>
      <c r="B271" s="883" t="str">
        <f>'Прайс повний'!B268</f>
        <v>ALR 04</v>
      </c>
      <c r="C271" s="702" t="str">
        <f>'Прайс повний'!C268</f>
        <v>Ni</v>
      </c>
      <c r="D271" s="481" t="str">
        <f>'Прайс повний'!E268</f>
        <v>KALRE ESE ALR 04</v>
      </c>
      <c r="E271" s="561"/>
      <c r="F271" s="481" t="str">
        <f>'Прайс повний'!F268</f>
        <v>Активний блискавко приймач KALRE ESE ALR 02, Туреччина, часове випередження 45ms.</v>
      </c>
      <c r="G271" s="637" t="str">
        <f>'Прайс повний'!G268</f>
        <v>шт.</v>
      </c>
      <c r="H271" s="755">
        <f>'Прайс повний'!I268</f>
        <v>24056.99</v>
      </c>
      <c r="I271" s="638">
        <f>'Прайс повний'!J268</f>
        <v>24056.99</v>
      </c>
      <c r="J271" s="485"/>
      <c r="K271" s="1650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ht="35.25" customHeight="1" x14ac:dyDescent="0.25">
      <c r="A272" s="921"/>
      <c r="B272" s="703" t="str">
        <f>'Прайс повний'!B269</f>
        <v>ALR 06</v>
      </c>
      <c r="C272" s="703" t="str">
        <f>'Прайс повний'!C269</f>
        <v>Ni</v>
      </c>
      <c r="D272" s="488" t="str">
        <f>'Прайс повний'!E269</f>
        <v>KALRE ESE ALR 06</v>
      </c>
      <c r="E272" s="562"/>
      <c r="F272" s="488" t="str">
        <f>'Прайс повний'!F269</f>
        <v>Активний блискавко приймач KALRE ESE ALR 02, Туреччина, часове випередження 60ms.</v>
      </c>
      <c r="G272" s="641" t="str">
        <f>'Прайс повний'!G269</f>
        <v>шт.</v>
      </c>
      <c r="H272" s="756">
        <f>'Прайс повний'!I269</f>
        <v>26423.26</v>
      </c>
      <c r="I272" s="642">
        <f>'Прайс повний'!J269</f>
        <v>26423.26</v>
      </c>
      <c r="J272" s="485"/>
      <c r="K272" s="1650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ht="45" customHeight="1" x14ac:dyDescent="0.25">
      <c r="A273" s="920"/>
      <c r="B273" s="882" t="str">
        <f>'Прайс повний'!B270</f>
        <v>LAPCX 040</v>
      </c>
      <c r="C273" s="704" t="str">
        <f>'Прайс повний'!C270</f>
        <v>Ni</v>
      </c>
      <c r="D273" s="884" t="str">
        <f>'Прайс повний'!E270</f>
        <v>Liva Grup LAP-CX040 TYPE ( 22µs)</v>
      </c>
      <c r="E273" s="885"/>
      <c r="F273" s="884" t="str">
        <f>'Прайс повний'!F270</f>
        <v>LAPCX 040 TYPE , 1 рівень-40м, 2й рівень-46м, 3й рівень-54м, 4й рівень-62м. Туреччина</v>
      </c>
      <c r="G273" s="886" t="str">
        <f>'Прайс повний'!G270</f>
        <v>шт.</v>
      </c>
      <c r="H273" s="887">
        <f>'Прайс повний'!I270</f>
        <v>22742.720000000001</v>
      </c>
      <c r="I273" s="888">
        <f>'Прайс повний'!J270</f>
        <v>22742.720000000001</v>
      </c>
      <c r="J273" s="485"/>
      <c r="K273" s="1650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ht="45" customHeight="1" x14ac:dyDescent="0.25">
      <c r="A274" s="920"/>
      <c r="B274" s="703" t="str">
        <f>'Прайс повний'!B271</f>
        <v>LAPCX 070</v>
      </c>
      <c r="C274" s="703" t="str">
        <f>'Прайс повний'!C271</f>
        <v>Ni</v>
      </c>
      <c r="D274" s="488" t="str">
        <f>'Прайс повний'!E271</f>
        <v>Liva Grup LAP-CX070 TYPE ( 31µs)</v>
      </c>
      <c r="E274" s="562"/>
      <c r="F274" s="488" t="str">
        <f>'Прайс повний'!F271</f>
        <v>LAPCX 070 TYPE , 1 рівень-49м, 2й рівень-56м, 3й рівень-65м, 4й рівень-73м. Туреччина</v>
      </c>
      <c r="G274" s="641" t="str">
        <f>'Прайс повний'!G271</f>
        <v>шт.</v>
      </c>
      <c r="H274" s="756">
        <f>'Прайс повний'!I271</f>
        <v>24896.14</v>
      </c>
      <c r="I274" s="642">
        <f>'Прайс повний'!J271</f>
        <v>24896.14</v>
      </c>
      <c r="J274" s="485"/>
      <c r="K274" s="1650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ht="54" customHeight="1" x14ac:dyDescent="0.25">
      <c r="A275"/>
      <c r="B275" s="1654" t="str">
        <f>'Прайс повний'!B272</f>
        <v>LSC-100E</v>
      </c>
      <c r="C275" s="1655"/>
      <c r="D275" s="488" t="str">
        <f>'Прайс повний'!E272</f>
        <v>Реєстратор ударів блискавки електронний</v>
      </c>
      <c r="E275" s="562" t="str">
        <f>'Прайс повний'!A272</f>
        <v>59 205</v>
      </c>
      <c r="F275" s="488" t="str">
        <f>'Прайс повний'!F272</f>
        <v>Електронний реєстратор ударів блискавки</v>
      </c>
      <c r="G275" s="490" t="str">
        <f>'Прайс повний'!G272</f>
        <v>шт.</v>
      </c>
      <c r="H275" s="757">
        <f>'Прайс повний'!I272</f>
        <v>4680</v>
      </c>
      <c r="I275" s="491">
        <f>'Прайс повний'!J272</f>
        <v>4680</v>
      </c>
      <c r="J275" s="485"/>
      <c r="K275" s="1650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ht="54" customHeight="1" x14ac:dyDescent="0.25">
      <c r="A276" s="926"/>
      <c r="B276" s="1656" t="str">
        <f>'Прайс повний'!B273</f>
        <v>PLW-02.B</v>
      </c>
      <c r="C276" s="1657"/>
      <c r="D276" s="427" t="str">
        <f>'Прайс повний'!E273</f>
        <v>PLW-02.B</v>
      </c>
      <c r="E276" s="428" t="str">
        <f>'Прайс повний'!A273</f>
        <v>59 204</v>
      </c>
      <c r="F276" s="427" t="str">
        <f>'Прайс повний'!F273</f>
        <v>Реєстратор ударів блискавки PLW-02.B</v>
      </c>
      <c r="G276" s="429" t="str">
        <f>'Прайс повний'!G273</f>
        <v>шт.</v>
      </c>
      <c r="H276" s="593">
        <f>'Прайс повний'!I273</f>
        <v>19890</v>
      </c>
      <c r="I276" s="430">
        <f>'Прайс повний'!J273</f>
        <v>19890</v>
      </c>
      <c r="J276" s="425"/>
      <c r="K276" s="165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ht="18" customHeight="1" x14ac:dyDescent="0.25">
      <c r="A277" s="914"/>
      <c r="B277" s="258"/>
      <c r="C277" s="259"/>
      <c r="D277" s="259"/>
      <c r="E277" s="1624" t="s">
        <v>979</v>
      </c>
      <c r="F277" s="1624"/>
      <c r="G277" s="260"/>
      <c r="H277" s="282"/>
      <c r="I277" s="261"/>
      <c r="J277" s="412"/>
      <c r="K277" s="413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ht="54.75" customHeight="1" x14ac:dyDescent="0.25">
      <c r="A278" s="927"/>
      <c r="B278" s="741" t="str">
        <f>'Прайс повний'!B233</f>
        <v>60/08</v>
      </c>
      <c r="C278" s="681" t="str">
        <f>'Прайс повний'!C233</f>
        <v>OCH</v>
      </c>
      <c r="D278" s="460" t="str">
        <f>'Прайс повний'!E233</f>
        <v>Блискавкоприймач окремостоячий 8 м</v>
      </c>
      <c r="E278" s="563" t="str">
        <f>'Прайс повний'!A233</f>
        <v>56 080</v>
      </c>
      <c r="F278" s="1533" t="s">
        <v>1023</v>
      </c>
      <c r="G278" s="462" t="str">
        <f>'Прайс повний'!G233</f>
        <v>шт.</v>
      </c>
      <c r="H278" s="753">
        <f>'Прайс повний'!I233</f>
        <v>13640.12</v>
      </c>
      <c r="I278" s="544">
        <f>'Прайс повний'!J233</f>
        <v>13640.12</v>
      </c>
      <c r="J278" s="564"/>
      <c r="K278" s="565">
        <v>7326</v>
      </c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ht="54.75" customHeight="1" x14ac:dyDescent="0.25">
      <c r="A279" s="927"/>
      <c r="B279" s="742" t="str">
        <f>'Прайс повний'!B234</f>
        <v>60/09</v>
      </c>
      <c r="C279" s="583" t="str">
        <f>'Прайс повний'!C234</f>
        <v>OCH</v>
      </c>
      <c r="D279" s="427" t="str">
        <f>'Прайс повний'!E234</f>
        <v>Блискавкоприймач окремостоячий 9 м</v>
      </c>
      <c r="E279" s="566" t="str">
        <f>'Прайс повний'!A234</f>
        <v>56 090</v>
      </c>
      <c r="F279" s="1525"/>
      <c r="G279" s="429" t="str">
        <f>'Прайс повний'!G234</f>
        <v>шт.</v>
      </c>
      <c r="H279" s="753">
        <f>'Прайс повний'!I234</f>
        <v>18668.669999999998</v>
      </c>
      <c r="I279" s="516">
        <f>'Прайс повний'!J234</f>
        <v>18668.669999999998</v>
      </c>
      <c r="J279" s="564"/>
      <c r="K279" s="565">
        <v>7326</v>
      </c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ht="54" customHeight="1" x14ac:dyDescent="0.25">
      <c r="A280" s="920"/>
      <c r="B280" s="742" t="str">
        <f>'Прайс повний'!B235</f>
        <v>60/10</v>
      </c>
      <c r="C280" s="583" t="str">
        <f>'Прайс повний'!C235</f>
        <v>OCH</v>
      </c>
      <c r="D280" s="427" t="str">
        <f>'Прайс повний'!E235</f>
        <v>Блискавкоприймач окремостоячий 10 м</v>
      </c>
      <c r="E280" s="428" t="s">
        <v>981</v>
      </c>
      <c r="F280" s="1525"/>
      <c r="G280" s="429" t="str">
        <f>'Прайс повний'!G235</f>
        <v>шт.</v>
      </c>
      <c r="H280" s="753">
        <f>'Прайс повний'!I235</f>
        <v>21057.33</v>
      </c>
      <c r="I280" s="430">
        <f>'Прайс повний'!J235</f>
        <v>21057.33</v>
      </c>
      <c r="J280" s="425"/>
      <c r="K280" s="565">
        <v>7326</v>
      </c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ht="54" customHeight="1" x14ac:dyDescent="0.25">
      <c r="A281" s="920"/>
      <c r="B281" s="742" t="str">
        <f>'Прайс повний'!B236</f>
        <v>60/11</v>
      </c>
      <c r="C281" s="583" t="str">
        <f>'Прайс повний'!C236</f>
        <v>OCH</v>
      </c>
      <c r="D281" s="427" t="str">
        <f>'Прайс повний'!E236</f>
        <v>Блискавкоприймач окремостоячий 11 м</v>
      </c>
      <c r="E281" s="428" t="s">
        <v>982</v>
      </c>
      <c r="F281" s="1525"/>
      <c r="G281" s="429" t="str">
        <f>'Прайс повний'!G236</f>
        <v>шт.</v>
      </c>
      <c r="H281" s="753">
        <f>'Прайс повний'!I236</f>
        <v>35919.449999999997</v>
      </c>
      <c r="I281" s="430">
        <f>'Прайс повний'!J236</f>
        <v>35919.449999999997</v>
      </c>
      <c r="J281" s="425"/>
      <c r="K281" s="565">
        <v>7326</v>
      </c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ht="54" customHeight="1" x14ac:dyDescent="0.25">
      <c r="A282" s="920"/>
      <c r="B282" s="742" t="str">
        <f>'Прайс повний'!B237</f>
        <v>60/12</v>
      </c>
      <c r="C282" s="583" t="str">
        <f>'Прайс повний'!C237</f>
        <v>OCH</v>
      </c>
      <c r="D282" s="427" t="str">
        <f>'Прайс повний'!E237</f>
        <v>Блискавкоприймач окремостоячий 12 м</v>
      </c>
      <c r="E282" s="428" t="s">
        <v>983</v>
      </c>
      <c r="F282" s="1525"/>
      <c r="G282" s="429" t="str">
        <f>'Прайс повний'!G237</f>
        <v>шт.</v>
      </c>
      <c r="H282" s="753">
        <f>'Прайс повний'!I237</f>
        <v>38384.769999999997</v>
      </c>
      <c r="I282" s="430">
        <f>'Прайс повний'!J237</f>
        <v>38384.769999999997</v>
      </c>
      <c r="J282" s="425"/>
      <c r="K282" s="565">
        <v>7326</v>
      </c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ht="54" customHeight="1" x14ac:dyDescent="0.25">
      <c r="A283" s="920"/>
      <c r="B283" s="742" t="str">
        <f>'Прайс повний'!B238</f>
        <v>60/13</v>
      </c>
      <c r="C283" s="583" t="str">
        <f>'Прайс повний'!C238</f>
        <v>OCH</v>
      </c>
      <c r="D283" s="427" t="str">
        <f>'Прайс повний'!E238</f>
        <v>Блискавкоприймач окремостоячий 13 м</v>
      </c>
      <c r="E283" s="428" t="s">
        <v>984</v>
      </c>
      <c r="F283" s="1525"/>
      <c r="G283" s="429" t="str">
        <f>'Прайс повний'!G238</f>
        <v>шт.</v>
      </c>
      <c r="H283" s="753">
        <f>'Прайс повний'!I238</f>
        <v>38384.769999999997</v>
      </c>
      <c r="I283" s="430">
        <f>'Прайс повний'!J238</f>
        <v>38384.769999999997</v>
      </c>
      <c r="J283" s="425"/>
      <c r="K283" s="565">
        <v>7326</v>
      </c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ht="54" customHeight="1" x14ac:dyDescent="0.25">
      <c r="A284" s="920"/>
      <c r="B284" s="742" t="str">
        <f>'Прайс повний'!B239</f>
        <v>60/14</v>
      </c>
      <c r="C284" s="583" t="str">
        <f>'Прайс повний'!C239</f>
        <v>OCH</v>
      </c>
      <c r="D284" s="427" t="str">
        <f>'Прайс повний'!E239</f>
        <v>Блискавкоприймач окремостоячий 14 м</v>
      </c>
      <c r="E284" s="428" t="s">
        <v>985</v>
      </c>
      <c r="F284" s="1525"/>
      <c r="G284" s="429" t="str">
        <f>'Прайс повний'!G239</f>
        <v>шт.</v>
      </c>
      <c r="H284" s="753">
        <f>'Прайс повний'!I239</f>
        <v>40662.97</v>
      </c>
      <c r="I284" s="430">
        <f>'Прайс повний'!J239</f>
        <v>40662.97</v>
      </c>
      <c r="J284" s="425"/>
      <c r="K284" s="565">
        <v>7326</v>
      </c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ht="54" customHeight="1" x14ac:dyDescent="0.25">
      <c r="A285" s="920"/>
      <c r="B285" s="742" t="str">
        <f>'Прайс повний'!B240</f>
        <v>60/15</v>
      </c>
      <c r="C285" s="583" t="str">
        <f>'Прайс повний'!C240</f>
        <v>OCH</v>
      </c>
      <c r="D285" s="427" t="str">
        <f>'Прайс повний'!E240</f>
        <v>Блискавкоприймач окремостоячий 15 м</v>
      </c>
      <c r="E285" s="428" t="s">
        <v>986</v>
      </c>
      <c r="F285" s="1525"/>
      <c r="G285" s="429" t="str">
        <f>'Прайс повний'!G240</f>
        <v>шт.</v>
      </c>
      <c r="H285" s="753">
        <f>'Прайс повний'!I240</f>
        <v>42637.27</v>
      </c>
      <c r="I285" s="430">
        <f>'Прайс повний'!J240</f>
        <v>42637.27</v>
      </c>
      <c r="J285" s="425"/>
      <c r="K285" s="565">
        <v>7326</v>
      </c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ht="54" customHeight="1" x14ac:dyDescent="0.25">
      <c r="A286" s="920"/>
      <c r="B286" s="742" t="str">
        <f>'Прайс повний'!B241</f>
        <v>60/16</v>
      </c>
      <c r="C286" s="583" t="str">
        <f>'Прайс повний'!C241</f>
        <v>OCH</v>
      </c>
      <c r="D286" s="427" t="str">
        <f>'Прайс повний'!E241</f>
        <v>Блискавкоприймач окремостоячий 16 м</v>
      </c>
      <c r="E286" s="428" t="s">
        <v>987</v>
      </c>
      <c r="F286" s="1525"/>
      <c r="G286" s="429" t="str">
        <f>'Прайс повний'!G241</f>
        <v>шт.</v>
      </c>
      <c r="H286" s="753">
        <f>'Прайс повний'!I241</f>
        <v>47040.46</v>
      </c>
      <c r="I286" s="430">
        <f>'Прайс повний'!J241</f>
        <v>47040.46</v>
      </c>
      <c r="J286" s="425"/>
      <c r="K286" s="565">
        <v>7326</v>
      </c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ht="54" customHeight="1" x14ac:dyDescent="0.25">
      <c r="A287" s="920"/>
      <c r="B287" s="742" t="str">
        <f>'Прайс повний'!B242</f>
        <v>60/17</v>
      </c>
      <c r="C287" s="583" t="str">
        <f>'Прайс повний'!C242</f>
        <v>OCH</v>
      </c>
      <c r="D287" s="427" t="str">
        <f>'Прайс повний'!E242</f>
        <v>Блискавкоприймач окремостоячий 17 м</v>
      </c>
      <c r="E287" s="428" t="s">
        <v>1139</v>
      </c>
      <c r="F287" s="1525"/>
      <c r="G287" s="429" t="str">
        <f>'Прайс повний'!G242</f>
        <v>шт.</v>
      </c>
      <c r="H287" s="753">
        <f>'Прайс повний'!I242</f>
        <v>84951.72</v>
      </c>
      <c r="I287" s="430">
        <f>'Прайс повний'!J242</f>
        <v>84951.72</v>
      </c>
      <c r="J287" s="425"/>
      <c r="K287" s="565">
        <v>7326</v>
      </c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ht="54" customHeight="1" x14ac:dyDescent="0.25">
      <c r="A288" s="920"/>
      <c r="B288" s="742" t="str">
        <f>'Прайс повний'!B243</f>
        <v>60/18</v>
      </c>
      <c r="C288" s="583" t="str">
        <f>'Прайс повний'!C243</f>
        <v>OCH</v>
      </c>
      <c r="D288" s="427" t="str">
        <f>'Прайс повний'!E243</f>
        <v>Блискавкоприймач окремостоячий 18 м</v>
      </c>
      <c r="E288" s="428" t="s">
        <v>988</v>
      </c>
      <c r="F288" s="1525"/>
      <c r="G288" s="429" t="str">
        <f>'Прайс повний'!G243</f>
        <v>шт.</v>
      </c>
      <c r="H288" s="753">
        <f>'Прайс повний'!I243</f>
        <v>87034.82</v>
      </c>
      <c r="I288" s="430">
        <f>'Прайс повний'!J243</f>
        <v>87034.82</v>
      </c>
      <c r="J288" s="425"/>
      <c r="K288" s="565">
        <v>7326</v>
      </c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ht="54" customHeight="1" x14ac:dyDescent="0.25">
      <c r="A289" s="920"/>
      <c r="B289" s="742" t="str">
        <f>'Прайс повний'!B244</f>
        <v>60/19</v>
      </c>
      <c r="C289" s="583" t="str">
        <f>'Прайс повний'!C244</f>
        <v>OCH</v>
      </c>
      <c r="D289" s="427" t="str">
        <f>'Прайс повний'!E244</f>
        <v>Блискавкоприймач окремостоячий 19 м</v>
      </c>
      <c r="E289" s="428" t="s">
        <v>1120</v>
      </c>
      <c r="F289" s="1525"/>
      <c r="G289" s="429" t="str">
        <f>'Прайс повний'!G244</f>
        <v>шт.</v>
      </c>
      <c r="H289" s="753">
        <f>'Прайс повний'!I244</f>
        <v>88065.12</v>
      </c>
      <c r="I289" s="430">
        <f>'Прайс повний'!J244</f>
        <v>88065.12</v>
      </c>
      <c r="J289" s="425"/>
      <c r="K289" s="565">
        <v>7326</v>
      </c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ht="54" customHeight="1" x14ac:dyDescent="0.25">
      <c r="A290" s="920"/>
      <c r="B290" s="742" t="str">
        <f>'Прайс повний'!B245</f>
        <v>60/20</v>
      </c>
      <c r="C290" s="583" t="str">
        <f>'Прайс повний'!C245</f>
        <v>OCH</v>
      </c>
      <c r="D290" s="427" t="str">
        <f>'Прайс повний'!E245</f>
        <v>Блискавкоприймач окремостоячий 20 м</v>
      </c>
      <c r="E290" s="428" t="s">
        <v>989</v>
      </c>
      <c r="F290" s="1525"/>
      <c r="G290" s="429" t="str">
        <f>'Прайс повний'!G245</f>
        <v>шт.</v>
      </c>
      <c r="H290" s="753">
        <f>'Прайс повний'!I245</f>
        <v>95223.29</v>
      </c>
      <c r="I290" s="430">
        <f>'Прайс повний'!J245</f>
        <v>95223.29</v>
      </c>
      <c r="J290" s="425"/>
      <c r="K290" s="565">
        <v>7326</v>
      </c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ht="54" customHeight="1" x14ac:dyDescent="0.25">
      <c r="A291" s="920"/>
      <c r="B291" s="742" t="str">
        <f>'Прайс повний'!B246</f>
        <v>60/21</v>
      </c>
      <c r="C291" s="583" t="str">
        <f>'Прайс повний'!C246</f>
        <v>OCH</v>
      </c>
      <c r="D291" s="427" t="str">
        <f>'Прайс повний'!E246</f>
        <v>Блискавкоприймач окремостоячий 21 м</v>
      </c>
      <c r="E291" s="428" t="s">
        <v>1124</v>
      </c>
      <c r="F291" s="1525"/>
      <c r="G291" s="429" t="str">
        <f>'Прайс повний'!G246</f>
        <v>шт.</v>
      </c>
      <c r="H291" s="753">
        <f>'Прайс повний'!I246</f>
        <v>102314.8</v>
      </c>
      <c r="I291" s="430">
        <f>'Прайс повний'!J246</f>
        <v>102314.8</v>
      </c>
      <c r="J291" s="425"/>
      <c r="K291" s="565">
        <v>7326</v>
      </c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ht="54" customHeight="1" x14ac:dyDescent="0.25">
      <c r="A292" s="920"/>
      <c r="B292" s="742" t="str">
        <f>'Прайс повний'!B247</f>
        <v>60/22</v>
      </c>
      <c r="C292" s="583" t="str">
        <f>'Прайс повний'!C247</f>
        <v>OCH</v>
      </c>
      <c r="D292" s="427" t="str">
        <f>'Прайс повний'!E247</f>
        <v>Блискавкоприймач окремостоячий 22 м</v>
      </c>
      <c r="E292" s="428" t="s">
        <v>990</v>
      </c>
      <c r="F292" s="1525"/>
      <c r="G292" s="429" t="str">
        <f>'Прайс повний'!G247</f>
        <v>шт.</v>
      </c>
      <c r="H292" s="753">
        <f>'Прайс повний'!I247</f>
        <v>108492.3</v>
      </c>
      <c r="I292" s="430">
        <f>'Прайс повний'!J247</f>
        <v>108492.3</v>
      </c>
      <c r="J292" s="425"/>
      <c r="K292" s="565">
        <v>7326</v>
      </c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ht="54" customHeight="1" x14ac:dyDescent="0.25">
      <c r="A293" s="920"/>
      <c r="B293" s="742" t="str">
        <f>'Прайс повний'!B248</f>
        <v>60/23</v>
      </c>
      <c r="C293" s="583" t="str">
        <f>'Прайс повний'!C248</f>
        <v>OCH</v>
      </c>
      <c r="D293" s="427" t="str">
        <f>'Прайс повний'!E248</f>
        <v>Блискавкоприймач окремостоячий 23 м</v>
      </c>
      <c r="E293" s="428" t="s">
        <v>1128</v>
      </c>
      <c r="F293" s="1525"/>
      <c r="G293" s="429" t="str">
        <f>'Прайс повний'!G248</f>
        <v>шт.</v>
      </c>
      <c r="H293" s="753">
        <f>'Прайс повний'!I248</f>
        <v>161057</v>
      </c>
      <c r="I293" s="430">
        <f>'Прайс повний'!J248</f>
        <v>161057</v>
      </c>
      <c r="J293" s="425"/>
      <c r="K293" s="565">
        <v>7326</v>
      </c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ht="54" customHeight="1" x14ac:dyDescent="0.25">
      <c r="A294" s="920"/>
      <c r="B294" s="742" t="str">
        <f>'Прайс повний'!B249</f>
        <v>60/24</v>
      </c>
      <c r="C294" s="583" t="str">
        <f>'Прайс повний'!C249</f>
        <v>OCH</v>
      </c>
      <c r="D294" s="427" t="str">
        <f>'Прайс повний'!E249</f>
        <v>Блискавкоприймач окремостоячий 24 м</v>
      </c>
      <c r="E294" s="428" t="s">
        <v>991</v>
      </c>
      <c r="F294" s="1525"/>
      <c r="G294" s="429" t="str">
        <f>'Прайс повний'!G249</f>
        <v>шт.</v>
      </c>
      <c r="H294" s="753">
        <f>'Прайс повний'!I249</f>
        <v>163755.9</v>
      </c>
      <c r="I294" s="430">
        <f>'Прайс повний'!J249</f>
        <v>163755.9</v>
      </c>
      <c r="J294" s="425"/>
      <c r="K294" s="565">
        <v>7326</v>
      </c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ht="54" customHeight="1" x14ac:dyDescent="0.25">
      <c r="A295" s="920"/>
      <c r="B295" s="742" t="str">
        <f>'Прайс повний'!B250</f>
        <v>60/25</v>
      </c>
      <c r="C295" s="583" t="str">
        <f>'Прайс повний'!C250</f>
        <v>OCH</v>
      </c>
      <c r="D295" s="427" t="str">
        <f>'Прайс повний'!E250</f>
        <v>Блискавкоприймач окремостоячий 25 м</v>
      </c>
      <c r="E295" s="428" t="s">
        <v>1131</v>
      </c>
      <c r="F295" s="1525"/>
      <c r="G295" s="429" t="str">
        <f>'Прайс повний'!G250</f>
        <v>шт.</v>
      </c>
      <c r="H295" s="753">
        <f>'Прайс повний'!I250</f>
        <v>165993.20000000001</v>
      </c>
      <c r="I295" s="430">
        <f>'Прайс повний'!J250</f>
        <v>165993.20000000001</v>
      </c>
      <c r="J295" s="425"/>
      <c r="K295" s="565">
        <v>7326</v>
      </c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ht="54" customHeight="1" x14ac:dyDescent="0.25">
      <c r="A296" s="920"/>
      <c r="B296" s="742" t="str">
        <f>'Прайс повний'!B251</f>
        <v>60/26</v>
      </c>
      <c r="C296" s="583" t="str">
        <f>'Прайс повний'!C251</f>
        <v>OCH</v>
      </c>
      <c r="D296" s="427" t="str">
        <f>'Прайс повний'!E251</f>
        <v>Блискавкоприймач окремостоячий 26 м</v>
      </c>
      <c r="E296" s="428" t="s">
        <v>992</v>
      </c>
      <c r="F296" s="1525"/>
      <c r="G296" s="429" t="str">
        <f>'Прайс повний'!G251</f>
        <v>шт.</v>
      </c>
      <c r="H296" s="753">
        <f>'Прайс повний'!I251</f>
        <v>178562.5</v>
      </c>
      <c r="I296" s="516">
        <f>'Прайс повний'!J251</f>
        <v>178562.5</v>
      </c>
      <c r="J296" s="425"/>
      <c r="K296" s="565">
        <v>7326</v>
      </c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ht="54" customHeight="1" x14ac:dyDescent="0.25">
      <c r="A297" s="920"/>
      <c r="B297" s="742" t="str">
        <f>'Прайс повний'!B252</f>
        <v>60/27</v>
      </c>
      <c r="C297" s="583" t="str">
        <f>'Прайс повний'!C252</f>
        <v>OCH</v>
      </c>
      <c r="D297" s="427" t="str">
        <f>'Прайс повний'!E252</f>
        <v>Блискавкоприймач окремостоячий 27 м</v>
      </c>
      <c r="E297" s="428" t="s">
        <v>1136</v>
      </c>
      <c r="F297" s="1525"/>
      <c r="G297" s="429" t="str">
        <f>'Прайс повний'!G252</f>
        <v>шт.</v>
      </c>
      <c r="H297" s="753">
        <f>'Прайс повний'!I252</f>
        <v>182230.7</v>
      </c>
      <c r="I297" s="430">
        <f>'Прайс повний'!J252</f>
        <v>182230.7</v>
      </c>
      <c r="J297" s="425"/>
      <c r="K297" s="565">
        <v>7326</v>
      </c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ht="54" customHeight="1" x14ac:dyDescent="0.25">
      <c r="A298" s="920"/>
      <c r="B298" s="742" t="str">
        <f>'Прайс повний'!B253</f>
        <v>60/28</v>
      </c>
      <c r="C298" s="583" t="str">
        <f>'Прайс повний'!C253</f>
        <v>OCH</v>
      </c>
      <c r="D298" s="427" t="str">
        <f>'Прайс повний'!E253</f>
        <v>Блискавкоприймач окремостоячий 28 м</v>
      </c>
      <c r="E298" s="428" t="s">
        <v>1137</v>
      </c>
      <c r="F298" s="1525"/>
      <c r="G298" s="429" t="str">
        <f>'Прайс повний'!G253</f>
        <v>шт.</v>
      </c>
      <c r="H298" s="753">
        <f>'Прайс повний'!I253</f>
        <v>184212</v>
      </c>
      <c r="I298" s="516">
        <f>'Прайс повний'!J253</f>
        <v>184212</v>
      </c>
      <c r="J298" s="425"/>
      <c r="K298" s="565">
        <v>7326</v>
      </c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ht="54" customHeight="1" x14ac:dyDescent="0.25">
      <c r="A299" s="920"/>
      <c r="B299" s="742" t="str">
        <f>'Прайс повний'!B254</f>
        <v>60/29</v>
      </c>
      <c r="C299" s="583" t="str">
        <f>'Прайс повний'!C254</f>
        <v>OCH</v>
      </c>
      <c r="D299" s="427" t="str">
        <f>'Прайс повний'!E254</f>
        <v>Блискавкоприймач окремостоячий 29 м</v>
      </c>
      <c r="E299" s="428" t="s">
        <v>1548</v>
      </c>
      <c r="F299" s="1525"/>
      <c r="G299" s="429" t="str">
        <f>'Прайс повний'!G254</f>
        <v>шт.</v>
      </c>
      <c r="H299" s="753">
        <f>'Прайс повний'!I254</f>
        <v>230693.4</v>
      </c>
      <c r="I299" s="430">
        <f>'Прайс повний'!J254</f>
        <v>230693.4</v>
      </c>
      <c r="J299" s="425"/>
      <c r="K299" s="565">
        <v>7326</v>
      </c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ht="54" customHeight="1" x14ac:dyDescent="0.25">
      <c r="A300" s="920"/>
      <c r="B300" s="742" t="str">
        <f>'Прайс повний'!B255</f>
        <v>60/30</v>
      </c>
      <c r="C300" s="583" t="str">
        <f>'Прайс повний'!C255</f>
        <v>OCH</v>
      </c>
      <c r="D300" s="427" t="str">
        <f>'Прайс повний'!E255</f>
        <v>Блискавкоприймач окремостоячий 30 м</v>
      </c>
      <c r="E300" s="428" t="s">
        <v>1549</v>
      </c>
      <c r="F300" s="1525"/>
      <c r="G300" s="429" t="str">
        <f>'Прайс повний'!G255</f>
        <v>шт.</v>
      </c>
      <c r="H300" s="753">
        <f>'Прайс повний'!I255</f>
        <v>238743.3</v>
      </c>
      <c r="I300" s="516">
        <f>'Прайс повний'!J255</f>
        <v>238743.3</v>
      </c>
      <c r="J300" s="425"/>
      <c r="K300" s="565">
        <v>7326</v>
      </c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ht="54" customHeight="1" x14ac:dyDescent="0.25">
      <c r="A301" s="921"/>
      <c r="B301" s="742" t="str">
        <f>'Прайс повний'!B256</f>
        <v>60/31</v>
      </c>
      <c r="C301" s="584" t="str">
        <f>'Прайс повний'!C256</f>
        <v>OCH</v>
      </c>
      <c r="D301" s="427" t="str">
        <f>'Прайс повний'!E256</f>
        <v>Блискавкоприймач окремостоячий 31 м</v>
      </c>
      <c r="E301" s="469" t="s">
        <v>1550</v>
      </c>
      <c r="F301" s="1544"/>
      <c r="G301" s="429" t="str">
        <f>'Прайс повний'!G256</f>
        <v>шт.</v>
      </c>
      <c r="H301" s="754">
        <f>'Прайс повний'!I256</f>
        <v>244525</v>
      </c>
      <c r="I301" s="517">
        <f>'Прайс повний'!J256</f>
        <v>244525</v>
      </c>
      <c r="J301" s="425"/>
      <c r="K301" s="565">
        <v>7326</v>
      </c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ht="54" customHeight="1" x14ac:dyDescent="0.25">
      <c r="A302" s="920"/>
      <c r="B302" s="741" t="str">
        <f>'Прайс повний'!B257</f>
        <v>60/0</v>
      </c>
      <c r="C302" s="583"/>
      <c r="D302" s="460" t="str">
        <f>'Прайс повний'!E257</f>
        <v>Анкерна закладна для блискавкоприймача 8-10м</v>
      </c>
      <c r="E302" s="428" t="s">
        <v>1141</v>
      </c>
      <c r="F302" s="460"/>
      <c r="G302" s="462" t="str">
        <f>'Прайс повний'!G257</f>
        <v>шт.</v>
      </c>
      <c r="H302" s="753">
        <f>'Прайс повний'!I257</f>
        <v>3511.52</v>
      </c>
      <c r="I302" s="430">
        <f>'Прайс повний'!J257</f>
        <v>3511.52</v>
      </c>
      <c r="J302" s="463"/>
      <c r="K302" s="565">
        <v>7326</v>
      </c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ht="54" customHeight="1" x14ac:dyDescent="0.25">
      <c r="A303" s="920"/>
      <c r="B303" s="742" t="str">
        <f>'Прайс повний'!B258</f>
        <v>60/1</v>
      </c>
      <c r="C303" s="583"/>
      <c r="D303" s="427" t="str">
        <f>'Прайс повний'!E258</f>
        <v>Анкерна закладна для блискавкоприймача 11-16м</v>
      </c>
      <c r="E303" s="428" t="s">
        <v>993</v>
      </c>
      <c r="F303" s="560"/>
      <c r="G303" s="429" t="str">
        <f>'Прайс повний'!G258</f>
        <v>шт.</v>
      </c>
      <c r="H303" s="753">
        <f>'Прайс повний'!I258</f>
        <v>5589.57</v>
      </c>
      <c r="I303" s="430">
        <f>'Прайс повний'!J258</f>
        <v>5589.57</v>
      </c>
      <c r="J303" s="425"/>
      <c r="K303" s="565">
        <v>7326</v>
      </c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ht="54" customHeight="1" x14ac:dyDescent="0.25">
      <c r="A304" s="920"/>
      <c r="B304" s="742" t="str">
        <f>'Прайс повний'!B259</f>
        <v>60/2</v>
      </c>
      <c r="C304" s="583"/>
      <c r="D304" s="427" t="str">
        <f>'Прайс повний'!E259</f>
        <v>Анкерна закладна для блискавкоприймача 17-22м</v>
      </c>
      <c r="E304" s="428" t="s">
        <v>994</v>
      </c>
      <c r="F304" s="560"/>
      <c r="G304" s="429" t="str">
        <f>'Прайс повний'!G259</f>
        <v>шт.</v>
      </c>
      <c r="H304" s="753">
        <f>'Прайс повний'!I259</f>
        <v>10652.7</v>
      </c>
      <c r="I304" s="430">
        <f>'Прайс повний'!J259</f>
        <v>10652.7</v>
      </c>
      <c r="J304" s="425"/>
      <c r="K304" s="565">
        <v>7326</v>
      </c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ht="54" customHeight="1" x14ac:dyDescent="0.25">
      <c r="A305" s="920"/>
      <c r="B305" s="742" t="str">
        <f>'Прайс повний'!B260</f>
        <v>60/3</v>
      </c>
      <c r="C305" s="583"/>
      <c r="D305" s="427" t="str">
        <f>'Прайс повний'!E260</f>
        <v>Анкерна закладна для блискавкоприймача 23-28м</v>
      </c>
      <c r="E305" s="428" t="s">
        <v>995</v>
      </c>
      <c r="F305" s="560"/>
      <c r="G305" s="429" t="str">
        <f>'Прайс повний'!G260</f>
        <v>шт.</v>
      </c>
      <c r="H305" s="753">
        <f>'Прайс повний'!I260</f>
        <v>18832.52</v>
      </c>
      <c r="I305" s="430">
        <f>'Прайс повний'!J260</f>
        <v>18832.52</v>
      </c>
      <c r="J305" s="425"/>
      <c r="K305" s="565">
        <v>7326</v>
      </c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ht="54" customHeight="1" x14ac:dyDescent="0.25">
      <c r="A306" s="920"/>
      <c r="B306" s="743" t="str">
        <f>'Прайс повний'!B261</f>
        <v>60/4</v>
      </c>
      <c r="C306" s="584"/>
      <c r="D306" s="431" t="str">
        <f>'Прайс повний'!E261</f>
        <v>Анкерна закладна для блискавкоприймача 29-31м</v>
      </c>
      <c r="E306" s="469" t="s">
        <v>1553</v>
      </c>
      <c r="F306" s="567"/>
      <c r="G306" s="433" t="str">
        <f>'Прайс повний'!G261</f>
        <v>шт.</v>
      </c>
      <c r="H306" s="754">
        <f>'Прайс повний'!I261</f>
        <v>27247.5</v>
      </c>
      <c r="I306" s="517">
        <f>'Прайс повний'!J261</f>
        <v>27247.5</v>
      </c>
      <c r="J306" s="435"/>
      <c r="K306" s="565">
        <v>7326</v>
      </c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ht="18" customHeight="1" x14ac:dyDescent="0.25">
      <c r="A307" s="928"/>
      <c r="B307" s="229"/>
      <c r="C307" s="230"/>
      <c r="D307" s="230"/>
      <c r="E307" s="1625" t="s">
        <v>1409</v>
      </c>
      <c r="F307" s="1625"/>
      <c r="G307" s="231"/>
      <c r="H307" s="232"/>
      <c r="I307" s="232"/>
      <c r="J307" s="376"/>
      <c r="K307" s="233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ht="41.25" customHeight="1" x14ac:dyDescent="0.25">
      <c r="A308" s="929"/>
      <c r="B308" s="584"/>
      <c r="C308" s="584" t="s">
        <v>332</v>
      </c>
      <c r="D308" s="431" t="s">
        <v>333</v>
      </c>
      <c r="E308" s="472" t="s">
        <v>334</v>
      </c>
      <c r="F308" s="431" t="s">
        <v>335</v>
      </c>
      <c r="G308" s="433" t="s">
        <v>16</v>
      </c>
      <c r="H308" s="593">
        <f>'Прайс повний'!I319</f>
        <v>48.33</v>
      </c>
      <c r="I308" s="429">
        <f>'Прайс повний'!J319</f>
        <v>48.33</v>
      </c>
      <c r="J308" s="419"/>
      <c r="K308" s="545">
        <v>7318</v>
      </c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ht="31.5" customHeight="1" x14ac:dyDescent="0.25">
      <c r="A309" s="930"/>
      <c r="B309" s="583" t="s">
        <v>336</v>
      </c>
      <c r="C309" s="583" t="s">
        <v>45</v>
      </c>
      <c r="D309" s="427" t="s">
        <v>337</v>
      </c>
      <c r="E309" s="465" t="s">
        <v>338</v>
      </c>
      <c r="F309" s="427" t="s">
        <v>339</v>
      </c>
      <c r="G309" s="429" t="s">
        <v>16</v>
      </c>
      <c r="H309" s="691">
        <f>'Прайс повний'!I320</f>
        <v>119.78</v>
      </c>
      <c r="I309" s="544">
        <f>'Прайс повний'!J320</f>
        <v>119.78</v>
      </c>
      <c r="J309" s="568"/>
      <c r="K309" s="557">
        <v>7215</v>
      </c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ht="31.5" customHeight="1" x14ac:dyDescent="0.25">
      <c r="A310" s="931"/>
      <c r="B310" s="583" t="str">
        <f>'Прайс повний'!B321</f>
        <v>43/16</v>
      </c>
      <c r="C310" s="583" t="str">
        <f>'Прайс повний'!C321</f>
        <v>Ni</v>
      </c>
      <c r="D310" s="427" t="str">
        <f>'Прайс повний'!E321</f>
        <v>Муфта заземлення NI</v>
      </c>
      <c r="E310" s="465" t="s">
        <v>1270</v>
      </c>
      <c r="F310" s="427" t="str">
        <f>'Прайс повний'!F321</f>
        <v>Нержавіюча сталь, з внутрішньою різьбою М16</v>
      </c>
      <c r="G310" s="639" t="s">
        <v>16</v>
      </c>
      <c r="H310" s="751">
        <f>'Прайс повний'!I321</f>
        <v>222</v>
      </c>
      <c r="I310" s="640">
        <f>'Прайс повний'!J321</f>
        <v>222</v>
      </c>
      <c r="J310" s="568"/>
      <c r="K310" s="557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ht="28.5" customHeight="1" x14ac:dyDescent="0.25">
      <c r="A311" s="932"/>
      <c r="B311" s="712" t="s">
        <v>340</v>
      </c>
      <c r="C311" s="712" t="s">
        <v>36</v>
      </c>
      <c r="D311" s="510" t="s">
        <v>341</v>
      </c>
      <c r="E311" s="521" t="s">
        <v>342</v>
      </c>
      <c r="F311" s="510" t="s">
        <v>339</v>
      </c>
      <c r="G311" s="512" t="s">
        <v>16</v>
      </c>
      <c r="H311" s="594">
        <f>'Прайс повний'!I322</f>
        <v>71.78</v>
      </c>
      <c r="I311" s="513">
        <f>'Прайс повний'!J322</f>
        <v>71.78</v>
      </c>
      <c r="J311" s="568"/>
      <c r="K311" s="557">
        <v>7215</v>
      </c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ht="37.5" customHeight="1" x14ac:dyDescent="0.25">
      <c r="A312" s="1619"/>
      <c r="B312" s="702" t="s">
        <v>329</v>
      </c>
      <c r="C312" s="702" t="s">
        <v>36</v>
      </c>
      <c r="D312" s="481" t="s">
        <v>849</v>
      </c>
      <c r="E312" s="482" t="s">
        <v>330</v>
      </c>
      <c r="F312" s="481" t="s">
        <v>331</v>
      </c>
      <c r="G312" s="483" t="s">
        <v>16</v>
      </c>
      <c r="H312" s="607">
        <f>'Прайс повний'!I323</f>
        <v>468.59</v>
      </c>
      <c r="I312" s="430">
        <f>'Прайс повний'!J323</f>
        <v>468.59</v>
      </c>
      <c r="J312" s="569"/>
      <c r="K312" s="570">
        <v>7318</v>
      </c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ht="37.5" customHeight="1" x14ac:dyDescent="0.25">
      <c r="A313" s="1620"/>
      <c r="B313" s="702"/>
      <c r="C313" s="702" t="s">
        <v>36</v>
      </c>
      <c r="D313" s="481" t="s">
        <v>850</v>
      </c>
      <c r="E313" s="482" t="s">
        <v>851</v>
      </c>
      <c r="F313" s="481" t="s">
        <v>852</v>
      </c>
      <c r="G313" s="483" t="s">
        <v>16</v>
      </c>
      <c r="H313" s="607">
        <f>'Прайс повний'!I324</f>
        <v>590.49</v>
      </c>
      <c r="I313" s="430">
        <f>'Прайс повний'!J324</f>
        <v>590.49</v>
      </c>
      <c r="J313" s="571"/>
      <c r="K313" s="570">
        <v>7318</v>
      </c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ht="42.75" customHeight="1" x14ac:dyDescent="0.25">
      <c r="A314" s="1621"/>
      <c r="B314" s="744" t="str">
        <f>'Прайс повний'!B325</f>
        <v>43/16</v>
      </c>
      <c r="C314" s="702" t="s">
        <v>203</v>
      </c>
      <c r="D314" s="481" t="s">
        <v>1271</v>
      </c>
      <c r="E314" s="482" t="s">
        <v>1272</v>
      </c>
      <c r="F314" s="481" t="str">
        <f>'Прайс повний'!F325</f>
        <v>Сталь гальванічно оцинкована, довжина 1,5 м, діаметр 16 мм, із зовнішньою різьбою з обох кінців</v>
      </c>
      <c r="G314" s="637" t="s">
        <v>16</v>
      </c>
      <c r="H314" s="752">
        <f>'Прайс повний'!I325</f>
        <v>717.04</v>
      </c>
      <c r="I314" s="638">
        <f>'Прайс повний'!J325</f>
        <v>717.04</v>
      </c>
      <c r="J314" s="571"/>
      <c r="K314" s="570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ht="34.5" customHeight="1" x14ac:dyDescent="0.25">
      <c r="A315" s="932"/>
      <c r="B315" s="584" t="s">
        <v>343</v>
      </c>
      <c r="C315" s="584" t="s">
        <v>332</v>
      </c>
      <c r="D315" s="431" t="s">
        <v>344</v>
      </c>
      <c r="E315" s="469" t="s">
        <v>345</v>
      </c>
      <c r="F315" s="468" t="s">
        <v>1459</v>
      </c>
      <c r="G315" s="433" t="s">
        <v>16</v>
      </c>
      <c r="H315" s="607">
        <f>'Прайс повний'!I326</f>
        <v>77.72</v>
      </c>
      <c r="I315" s="434">
        <f>'Прайс повний'!J326</f>
        <v>77.72</v>
      </c>
      <c r="J315" s="568">
        <v>1</v>
      </c>
      <c r="K315" s="557">
        <v>7318</v>
      </c>
      <c r="L315" s="1"/>
      <c r="M315" s="22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ht="51.75" customHeight="1" x14ac:dyDescent="0.25">
      <c r="A316" s="929"/>
      <c r="B316" s="588" t="str">
        <f>'Прайс повний'!B327</f>
        <v>41/01</v>
      </c>
      <c r="C316" s="588" t="str">
        <f>'Прайс повний'!C327</f>
        <v>Fe</v>
      </c>
      <c r="D316" s="444" t="str">
        <f>'Прайс повний'!E327</f>
        <v>Насадка SDS-max для вібромолота</v>
      </c>
      <c r="E316" s="459" t="str">
        <f>'Прайс повний'!A327</f>
        <v>41 001</v>
      </c>
      <c r="F316" s="444" t="s">
        <v>346</v>
      </c>
      <c r="G316" s="446" t="s">
        <v>16</v>
      </c>
      <c r="H316" s="608">
        <f>'Прайс повний'!I327</f>
        <v>491.34</v>
      </c>
      <c r="I316" s="447">
        <f>'Прайс повний'!J327</f>
        <v>491.34</v>
      </c>
      <c r="J316" s="463"/>
      <c r="K316" s="557">
        <v>7326</v>
      </c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ht="54.75" customHeight="1" x14ac:dyDescent="0.25">
      <c r="A317" s="929"/>
      <c r="B317" s="588" t="s">
        <v>350</v>
      </c>
      <c r="C317" s="588" t="s">
        <v>351</v>
      </c>
      <c r="D317" s="444" t="s">
        <v>352</v>
      </c>
      <c r="E317" s="471" t="s">
        <v>353</v>
      </c>
      <c r="F317" s="455" t="s">
        <v>354</v>
      </c>
      <c r="G317" s="446" t="s">
        <v>16</v>
      </c>
      <c r="H317" s="750">
        <f>'Прайс повний'!I328</f>
        <v>1000</v>
      </c>
      <c r="I317" s="447">
        <f>'Прайс повний'!J328</f>
        <v>1000</v>
      </c>
      <c r="J317" s="463"/>
      <c r="K317" s="557">
        <v>7215</v>
      </c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s="22" customFormat="1" ht="45" customHeight="1" x14ac:dyDescent="0.2">
      <c r="A318" s="933"/>
      <c r="B318" s="687" t="s">
        <v>741</v>
      </c>
      <c r="C318" s="687" t="s">
        <v>45</v>
      </c>
      <c r="D318" s="473" t="s">
        <v>742</v>
      </c>
      <c r="E318" s="552" t="s">
        <v>743</v>
      </c>
      <c r="F318" s="572" t="s">
        <v>744</v>
      </c>
      <c r="G318" s="476" t="s">
        <v>16</v>
      </c>
      <c r="H318" s="607" t="e">
        <f>'Прайс повний'!#REF!</f>
        <v>#REF!</v>
      </c>
      <c r="I318" s="447" t="e">
        <f>'Прайс повний'!#REF!</f>
        <v>#REF!</v>
      </c>
      <c r="J318" s="550"/>
      <c r="K318" s="573">
        <v>7318</v>
      </c>
      <c r="M318" s="1"/>
    </row>
    <row r="319" spans="1:31" ht="42.75" customHeight="1" x14ac:dyDescent="0.25">
      <c r="A319" s="929"/>
      <c r="B319" s="586" t="s">
        <v>739</v>
      </c>
      <c r="C319" s="586" t="s">
        <v>332</v>
      </c>
      <c r="D319" s="437" t="s">
        <v>740</v>
      </c>
      <c r="E319" s="438">
        <v>41002</v>
      </c>
      <c r="F319" s="439" t="s">
        <v>346</v>
      </c>
      <c r="G319" s="440" t="s">
        <v>16</v>
      </c>
      <c r="H319" s="608" t="e">
        <f>'Прайс повний'!#REF!</f>
        <v>#REF!</v>
      </c>
      <c r="I319" s="441" t="e">
        <f>'Прайс повний'!#REF!</f>
        <v>#REF!</v>
      </c>
      <c r="J319" s="526"/>
      <c r="K319" s="554">
        <v>7326</v>
      </c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ht="67.5" customHeight="1" x14ac:dyDescent="0.25">
      <c r="A320" s="929"/>
      <c r="B320" s="586"/>
      <c r="C320" s="586" t="s">
        <v>332</v>
      </c>
      <c r="D320" s="437" t="s">
        <v>1024</v>
      </c>
      <c r="E320" s="438">
        <v>40024</v>
      </c>
      <c r="F320" s="439" t="s">
        <v>1025</v>
      </c>
      <c r="G320" s="440" t="s">
        <v>16</v>
      </c>
      <c r="H320" s="608">
        <f>'Прайс повний'!I329</f>
        <v>137.5</v>
      </c>
      <c r="I320" s="441">
        <f>'Прайс повний'!J329</f>
        <v>137.5</v>
      </c>
      <c r="J320" s="526">
        <v>1</v>
      </c>
      <c r="K320" s="554">
        <v>7318</v>
      </c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ht="80.25" customHeight="1" x14ac:dyDescent="0.25">
      <c r="A321" s="929"/>
      <c r="B321" s="588"/>
      <c r="C321" s="588" t="s">
        <v>200</v>
      </c>
      <c r="D321" s="444" t="s">
        <v>855</v>
      </c>
      <c r="E321" s="459" t="s">
        <v>867</v>
      </c>
      <c r="F321" s="444" t="s">
        <v>854</v>
      </c>
      <c r="G321" s="618" t="s">
        <v>16</v>
      </c>
      <c r="H321" s="748">
        <f>'Прайс повний'!I330</f>
        <v>687.86</v>
      </c>
      <c r="I321" s="620">
        <f>'Прайс повний'!J330</f>
        <v>687.86</v>
      </c>
      <c r="J321" s="419"/>
      <c r="K321" s="991" t="s">
        <v>1525</v>
      </c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ht="80.25" customHeight="1" x14ac:dyDescent="0.25">
      <c r="A322" s="929"/>
      <c r="B322" s="588"/>
      <c r="C322" s="588" t="s">
        <v>200</v>
      </c>
      <c r="D322" s="444" t="s">
        <v>856</v>
      </c>
      <c r="E322" s="459" t="s">
        <v>1045</v>
      </c>
      <c r="F322" s="444" t="s">
        <v>854</v>
      </c>
      <c r="G322" s="618" t="s">
        <v>16</v>
      </c>
      <c r="H322" s="613">
        <f>'Прайс повний'!I331</f>
        <v>911.4</v>
      </c>
      <c r="I322" s="620">
        <f>'Прайс повний'!J331</f>
        <v>911.4</v>
      </c>
      <c r="J322" s="568">
        <v>9</v>
      </c>
      <c r="K322" s="557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ht="53.25" customHeight="1" x14ac:dyDescent="0.25">
      <c r="A323" s="929"/>
      <c r="B323" s="588"/>
      <c r="C323" s="588" t="s">
        <v>857</v>
      </c>
      <c r="D323" s="444" t="s">
        <v>348</v>
      </c>
      <c r="E323" s="459" t="s">
        <v>866</v>
      </c>
      <c r="F323" s="444" t="s">
        <v>349</v>
      </c>
      <c r="G323" s="446" t="s">
        <v>16</v>
      </c>
      <c r="H323" s="607">
        <f>'Прайс повний'!I332</f>
        <v>244.65</v>
      </c>
      <c r="I323" s="447">
        <f>'Прайс повний'!J332</f>
        <v>244.65</v>
      </c>
      <c r="J323" s="419">
        <v>9</v>
      </c>
      <c r="K323" s="557">
        <v>7407</v>
      </c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ht="24.75" customHeight="1" x14ac:dyDescent="0.25">
      <c r="A324" s="1615"/>
      <c r="B324" s="610"/>
      <c r="C324" s="583" t="s">
        <v>207</v>
      </c>
      <c r="D324" s="427" t="s">
        <v>355</v>
      </c>
      <c r="E324" s="465" t="s">
        <v>356</v>
      </c>
      <c r="F324" s="427" t="s">
        <v>357</v>
      </c>
      <c r="G324" s="574" t="s">
        <v>358</v>
      </c>
      <c r="H324" s="608">
        <f>'Прайс повний'!I341</f>
        <v>60.84</v>
      </c>
      <c r="I324" s="430">
        <f>'Прайс повний'!J341</f>
        <v>60.84</v>
      </c>
      <c r="J324" s="568"/>
      <c r="K324" s="557">
        <v>7217</v>
      </c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ht="24.75" customHeight="1" x14ac:dyDescent="0.25">
      <c r="A325" s="1618"/>
      <c r="B325" s="610"/>
      <c r="C325" s="583" t="s">
        <v>211</v>
      </c>
      <c r="D325" s="427" t="s">
        <v>359</v>
      </c>
      <c r="E325" s="428" t="s">
        <v>360</v>
      </c>
      <c r="F325" s="427" t="s">
        <v>361</v>
      </c>
      <c r="G325" s="605" t="s">
        <v>358</v>
      </c>
      <c r="H325" s="609">
        <f>'Прайс повний'!I342</f>
        <v>54.35</v>
      </c>
      <c r="I325" s="606">
        <f>'Прайс повний'!J342</f>
        <v>54.35</v>
      </c>
      <c r="J325" s="568"/>
      <c r="K325" s="557">
        <v>7605</v>
      </c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ht="24.75" customHeight="1" x14ac:dyDescent="0.25">
      <c r="A326" s="1616"/>
      <c r="B326" s="611"/>
      <c r="C326" s="584" t="s">
        <v>200</v>
      </c>
      <c r="D326" s="431" t="s">
        <v>362</v>
      </c>
      <c r="E326" s="472" t="s">
        <v>363</v>
      </c>
      <c r="F326" s="431" t="s">
        <v>1032</v>
      </c>
      <c r="G326" s="612" t="s">
        <v>358</v>
      </c>
      <c r="H326" s="613">
        <f>'Прайс повний'!I343</f>
        <v>375.48</v>
      </c>
      <c r="I326" s="614">
        <f>'Прайс повний'!J343</f>
        <v>375.48</v>
      </c>
      <c r="J326" s="568"/>
      <c r="K326" s="557">
        <v>7408</v>
      </c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ht="24.75" hidden="1" customHeight="1" x14ac:dyDescent="0.25">
      <c r="A327" s="896"/>
      <c r="B327" s="610"/>
      <c r="C327" s="583" t="str">
        <f>'Прайс повний'!C344</f>
        <v>Oc</v>
      </c>
      <c r="D327" s="427" t="str">
        <f>'Прайс повний'!E344</f>
        <v>Смуга 25*4</v>
      </c>
      <c r="E327" s="520">
        <v>40099</v>
      </c>
      <c r="F327" s="427" t="str">
        <f>'Прайс повний'!F344</f>
        <v>Сталь плоска, гальванічно оцинкована, 1 м.п.= 0,8 кг, 1 кг = 1,25 м.п. Бухти по 6м</v>
      </c>
      <c r="G327" s="574" t="s">
        <v>358</v>
      </c>
      <c r="H327" s="607">
        <f>'Прайс повний'!I344</f>
        <v>107.08</v>
      </c>
      <c r="I327" s="430">
        <f>'Прайс повний'!J344</f>
        <v>107.08</v>
      </c>
      <c r="J327" s="463"/>
      <c r="K327" s="557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ht="39.75" customHeight="1" x14ac:dyDescent="0.25">
      <c r="A328" s="920"/>
      <c r="B328" s="583"/>
      <c r="C328" s="583" t="s">
        <v>207</v>
      </c>
      <c r="D328" s="427" t="str">
        <f>'Прайс повний'!E345</f>
        <v>Смуга TSO 25х4</v>
      </c>
      <c r="E328" s="467" t="s">
        <v>365</v>
      </c>
      <c r="F328" s="427" t="s">
        <v>366</v>
      </c>
      <c r="G328" s="574" t="s">
        <v>358</v>
      </c>
      <c r="H328" s="607">
        <f>'Прайс повний'!I345</f>
        <v>124.8</v>
      </c>
      <c r="I328" s="430">
        <f>'Прайс повний'!J345</f>
        <v>124.8</v>
      </c>
      <c r="J328" s="425"/>
      <c r="K328" s="557">
        <v>7212</v>
      </c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ht="39.75" customHeight="1" x14ac:dyDescent="0.25">
      <c r="A329" s="920"/>
      <c r="B329" s="583"/>
      <c r="C329" s="583" t="s">
        <v>207</v>
      </c>
      <c r="D329" s="427" t="str">
        <f>'Прайс повний'!E346</f>
        <v>Смуга TSO 30х3,5</v>
      </c>
      <c r="E329" s="428" t="s">
        <v>367</v>
      </c>
      <c r="F329" s="427" t="s">
        <v>368</v>
      </c>
      <c r="G329" s="574" t="s">
        <v>358</v>
      </c>
      <c r="H329" s="607">
        <f>'Прайс повний'!I346</f>
        <v>131.04</v>
      </c>
      <c r="I329" s="430">
        <f>'Прайс повний'!J346</f>
        <v>131.04</v>
      </c>
      <c r="J329" s="568"/>
      <c r="K329" s="557">
        <v>7212</v>
      </c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ht="32.25" customHeight="1" x14ac:dyDescent="0.25">
      <c r="A330" s="920"/>
      <c r="B330" s="583"/>
      <c r="C330" s="583" t="s">
        <v>207</v>
      </c>
      <c r="D330" s="427" t="str">
        <f>'Прайс повний'!E347</f>
        <v>Смуга TSO 40х4</v>
      </c>
      <c r="E330" s="428" t="s">
        <v>369</v>
      </c>
      <c r="F330" s="427" t="s">
        <v>370</v>
      </c>
      <c r="G330" s="574" t="s">
        <v>358</v>
      </c>
      <c r="H330" s="607">
        <f>'Прайс повний'!I347</f>
        <v>201.24</v>
      </c>
      <c r="I330" s="430">
        <f>'Прайс повний'!J347</f>
        <v>201.24</v>
      </c>
      <c r="J330" s="568"/>
      <c r="K330" s="557">
        <v>7212</v>
      </c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ht="31.5" customHeight="1" x14ac:dyDescent="0.25">
      <c r="A331" s="920"/>
      <c r="B331" s="583"/>
      <c r="C331" s="583" t="s">
        <v>200</v>
      </c>
      <c r="D331" s="427" t="str">
        <f>'Прайс повний'!E348</f>
        <v>Смуга мідна 25*4</v>
      </c>
      <c r="E331" s="428" t="s">
        <v>919</v>
      </c>
      <c r="F331" s="427" t="str">
        <f>'Прайс повний'!F348</f>
        <v>Сталь плоска мідна 25*4, 1м.п.=0,89 кг,                  1 кг=1,123 м.п.</v>
      </c>
      <c r="G331" s="615" t="s">
        <v>358</v>
      </c>
      <c r="H331" s="616">
        <f>'Прайс повний'!I348</f>
        <v>870.1</v>
      </c>
      <c r="I331" s="617">
        <f>'Прайс повний'!J348</f>
        <v>870.1</v>
      </c>
      <c r="J331" s="568"/>
      <c r="K331" s="557">
        <v>7212</v>
      </c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ht="49.5" customHeight="1" x14ac:dyDescent="0.25">
      <c r="A332" s="920"/>
      <c r="B332" s="583"/>
      <c r="C332" s="583" t="s">
        <v>200</v>
      </c>
      <c r="D332" s="427" t="str">
        <f>'Прайс повний'!E350</f>
        <v>Смуга обміднена 40*4</v>
      </c>
      <c r="E332" s="509">
        <f>'Прайс повний'!A350</f>
        <v>0</v>
      </c>
      <c r="F332" s="427" t="str">
        <f>'Прайс повний'!F350</f>
        <v>Сталь плоска 40х4 обміднена,
1 м.п. = 1,29 кг, 1 кг = 0,78 м.п.  Товщина покриття мінімум 70мкм</v>
      </c>
      <c r="G332" s="615" t="s">
        <v>358</v>
      </c>
      <c r="H332" s="616">
        <f>'Прайс повний'!I350</f>
        <v>770</v>
      </c>
      <c r="I332" s="617">
        <f>'Прайс повний'!J350</f>
        <v>770</v>
      </c>
      <c r="J332" s="575"/>
      <c r="K332" s="51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ht="15" customHeight="1" x14ac:dyDescent="0.25">
      <c r="A333" s="934"/>
      <c r="B333" s="234"/>
      <c r="C333" s="234"/>
      <c r="D333" s="234"/>
      <c r="E333" s="879" t="s">
        <v>1463</v>
      </c>
      <c r="F333" s="879"/>
      <c r="G333" s="879"/>
      <c r="H333" s="234"/>
      <c r="I333" s="234"/>
      <c r="J333" s="377"/>
      <c r="K333" s="23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ht="61.5" customHeight="1" x14ac:dyDescent="0.25">
      <c r="A334" s="911"/>
      <c r="B334" s="745"/>
      <c r="C334" s="595" t="s">
        <v>36</v>
      </c>
      <c r="D334" s="446" t="s">
        <v>865</v>
      </c>
      <c r="E334" s="459" t="str">
        <f>'Прайс повний'!A282</f>
        <v>40 030</v>
      </c>
      <c r="F334" s="444" t="str">
        <f>'Прайс повний'!F282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v>
      </c>
      <c r="G334" s="446" t="s">
        <v>923</v>
      </c>
      <c r="H334" s="750">
        <f>'Прайс повний'!I282</f>
        <v>1600</v>
      </c>
      <c r="I334" s="576">
        <f>'Прайс повний'!J282</f>
        <v>1600</v>
      </c>
      <c r="J334" s="419"/>
      <c r="K334" s="577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ht="61.5" customHeight="1" x14ac:dyDescent="0.25">
      <c r="A335" s="911"/>
      <c r="B335" s="745"/>
      <c r="C335" s="595" t="s">
        <v>36</v>
      </c>
      <c r="D335" s="446" t="s">
        <v>864</v>
      </c>
      <c r="E335" s="459" t="str">
        <f>'Прайс повний'!A283</f>
        <v>40 045</v>
      </c>
      <c r="F335" s="444" t="str">
        <f>'Прайс повний'!F283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335" s="446" t="s">
        <v>923</v>
      </c>
      <c r="H335" s="750">
        <f>'Прайс повний'!I283</f>
        <v>2200</v>
      </c>
      <c r="I335" s="576">
        <f>'Прайс повний'!J283</f>
        <v>2200</v>
      </c>
      <c r="J335" s="419"/>
      <c r="K335" s="577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ht="66" customHeight="1" x14ac:dyDescent="0.25">
      <c r="A336" s="911"/>
      <c r="B336" s="745"/>
      <c r="C336" s="595" t="s">
        <v>36</v>
      </c>
      <c r="D336" s="446" t="s">
        <v>863</v>
      </c>
      <c r="E336" s="459" t="str">
        <f>'Прайс повний'!A284</f>
        <v>40 060</v>
      </c>
      <c r="F336" s="444" t="str">
        <f>'Прайс повний'!F284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336" s="446" t="s">
        <v>923</v>
      </c>
      <c r="H336" s="750">
        <f>'Прайс повний'!I284</f>
        <v>2800</v>
      </c>
      <c r="I336" s="576">
        <f>'Прайс повний'!J284</f>
        <v>2800</v>
      </c>
      <c r="J336" s="419"/>
      <c r="K336" s="577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ht="66" customHeight="1" x14ac:dyDescent="0.25">
      <c r="A337" s="911"/>
      <c r="B337" s="745"/>
      <c r="C337" s="595" t="s">
        <v>36</v>
      </c>
      <c r="D337" s="446" t="s">
        <v>862</v>
      </c>
      <c r="E337" s="459" t="str">
        <f>'Прайс повний'!A285</f>
        <v>40 075</v>
      </c>
      <c r="F337" s="444" t="str">
        <f>'Прайс повний'!F285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v>
      </c>
      <c r="G337" s="446" t="s">
        <v>923</v>
      </c>
      <c r="H337" s="750">
        <f>'Прайс повний'!I285</f>
        <v>3400</v>
      </c>
      <c r="I337" s="576">
        <f>'Прайс повний'!J285</f>
        <v>3400</v>
      </c>
      <c r="J337" s="419"/>
      <c r="K337" s="577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ht="66" customHeight="1" x14ac:dyDescent="0.25">
      <c r="A338" s="935"/>
      <c r="B338" s="745"/>
      <c r="C338" s="595" t="s">
        <v>36</v>
      </c>
      <c r="D338" s="446" t="s">
        <v>860</v>
      </c>
      <c r="E338" s="459" t="str">
        <f>'Прайс повний'!A286</f>
        <v>40 090</v>
      </c>
      <c r="F338" s="444" t="str">
        <f>'Прайс повний'!F286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38" s="446" t="s">
        <v>923</v>
      </c>
      <c r="H338" s="750">
        <f>'Прайс повний'!I286</f>
        <v>4000</v>
      </c>
      <c r="I338" s="576">
        <f>'Прайс повний'!J286</f>
        <v>4000</v>
      </c>
      <c r="J338" s="419"/>
      <c r="K338" s="577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ht="66" customHeight="1" x14ac:dyDescent="0.25">
      <c r="A339" s="936"/>
      <c r="B339" s="745"/>
      <c r="C339" s="595" t="s">
        <v>36</v>
      </c>
      <c r="D339" s="446" t="str">
        <f>'Прайс повний'!E287</f>
        <v>Комплект заземлення R10,5m</v>
      </c>
      <c r="E339" s="459" t="str">
        <f>'Прайс повний'!A287</f>
        <v>40 105</v>
      </c>
      <c r="F339" s="444" t="str">
        <f>'Прайс повний'!F287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39" s="446" t="s">
        <v>923</v>
      </c>
      <c r="H339" s="750">
        <f>'Прайс повний'!I287</f>
        <v>4550</v>
      </c>
      <c r="I339" s="576">
        <f>'Прайс повний'!J287</f>
        <v>4550</v>
      </c>
      <c r="J339" s="419"/>
      <c r="K339" s="577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ht="66" customHeight="1" x14ac:dyDescent="0.25">
      <c r="A340" s="936"/>
      <c r="B340" s="745"/>
      <c r="C340" s="595" t="s">
        <v>36</v>
      </c>
      <c r="D340" s="446" t="str">
        <f>'Прайс повний'!E288</f>
        <v>Комплект заземлення R12m</v>
      </c>
      <c r="E340" s="459" t="str">
        <f>'Прайс повний'!A288</f>
        <v>40 120</v>
      </c>
      <c r="F340" s="444" t="str">
        <f>'Прайс повний'!F288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v>
      </c>
      <c r="G340" s="446" t="s">
        <v>923</v>
      </c>
      <c r="H340" s="750">
        <f>'Прайс повний'!I288</f>
        <v>5150</v>
      </c>
      <c r="I340" s="576">
        <f>'Прайс повний'!J288</f>
        <v>5150</v>
      </c>
      <c r="J340" s="419"/>
      <c r="K340" s="577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ht="66" customHeight="1" x14ac:dyDescent="0.25">
      <c r="A341" s="936"/>
      <c r="B341" s="745"/>
      <c r="C341" s="595" t="s">
        <v>36</v>
      </c>
      <c r="D341" s="446" t="str">
        <f>'Прайс повний'!E289</f>
        <v>Комплект заземлення R13,5m</v>
      </c>
      <c r="E341" s="459" t="str">
        <f>'Прайс повний'!A289</f>
        <v>40 135</v>
      </c>
      <c r="F341" s="444" t="str">
        <f>'Прайс повний'!F289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v>
      </c>
      <c r="G341" s="446" t="s">
        <v>923</v>
      </c>
      <c r="H341" s="750">
        <f>'Прайс повний'!I289</f>
        <v>5750</v>
      </c>
      <c r="I341" s="576">
        <f>'Прайс повний'!J289</f>
        <v>5750</v>
      </c>
      <c r="J341" s="419"/>
      <c r="K341" s="577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ht="63.75" customHeight="1" x14ac:dyDescent="0.25">
      <c r="A342" s="937"/>
      <c r="B342" s="745"/>
      <c r="C342" s="595" t="s">
        <v>36</v>
      </c>
      <c r="D342" s="446" t="str">
        <f>'Прайс повний'!E290</f>
        <v>Комплект заземлення R15m</v>
      </c>
      <c r="E342" s="459" t="str">
        <f>'Прайс повний'!A290</f>
        <v>40 150</v>
      </c>
      <c r="F342" s="444" t="str">
        <f>'Прайс повний'!F290</f>
        <v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42" s="446" t="s">
        <v>923</v>
      </c>
      <c r="H342" s="750">
        <f>'Прайс повний'!I290</f>
        <v>6650</v>
      </c>
      <c r="I342" s="576">
        <f>'Прайс повний'!J290</f>
        <v>6650</v>
      </c>
      <c r="J342" s="419"/>
      <c r="K342" s="577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ht="15" customHeight="1" x14ac:dyDescent="0.25">
      <c r="A343" s="934"/>
      <c r="B343" s="234"/>
      <c r="C343" s="234"/>
      <c r="D343" s="234"/>
      <c r="E343" s="879" t="s">
        <v>1464</v>
      </c>
      <c r="F343" s="879"/>
      <c r="G343" s="879"/>
      <c r="H343" s="234"/>
      <c r="I343" s="234"/>
      <c r="J343" s="377"/>
      <c r="K343" s="23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ht="76.5" x14ac:dyDescent="0.25">
      <c r="A344" s="937"/>
      <c r="B344" s="745"/>
      <c r="C344" s="595" t="s">
        <v>45</v>
      </c>
      <c r="D344" s="446" t="str">
        <f>'Прайс повний'!E291</f>
        <v>Комплект заземлення R3m d20mm</v>
      </c>
      <c r="E344" s="445">
        <f>'Прайс повний'!A291</f>
        <v>42030</v>
      </c>
      <c r="F344" s="444" t="str">
        <f>'Прайс повний'!F291</f>
        <v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4" s="446" t="str">
        <f>'Прайс повний'!G291</f>
        <v>компл.</v>
      </c>
      <c r="H344" s="750">
        <f>'Прайс повний'!I291</f>
        <v>1950</v>
      </c>
      <c r="I344" s="576">
        <f>'Прайс повний'!J291</f>
        <v>1950</v>
      </c>
      <c r="J344" s="419"/>
      <c r="K344" s="577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ht="76.5" x14ac:dyDescent="0.25">
      <c r="A345" s="937"/>
      <c r="B345" s="745"/>
      <c r="C345" s="595" t="s">
        <v>45</v>
      </c>
      <c r="D345" s="446" t="str">
        <f>'Прайс повний'!E292</f>
        <v>Комплект заземлення R4,5m d20mm</v>
      </c>
      <c r="E345" s="445">
        <f>'Прайс повний'!A292</f>
        <v>42045</v>
      </c>
      <c r="F345" s="444" t="str">
        <f>'Прайс повний'!F292</f>
        <v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5" s="446" t="str">
        <f>'Прайс повний'!G292</f>
        <v>компл.</v>
      </c>
      <c r="H345" s="750">
        <f>'Прайс повний'!I292</f>
        <v>2650</v>
      </c>
      <c r="I345" s="880">
        <f>'Прайс повний'!J292</f>
        <v>2650</v>
      </c>
      <c r="J345" s="419"/>
      <c r="K345" s="578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ht="76.5" x14ac:dyDescent="0.25">
      <c r="A346" s="937"/>
      <c r="B346" s="745"/>
      <c r="C346" s="595" t="s">
        <v>45</v>
      </c>
      <c r="D346" s="446" t="str">
        <f>'Прайс повний'!E293</f>
        <v>Комплект заземлення R6m d20mm</v>
      </c>
      <c r="E346" s="445">
        <f>'Прайс повний'!A293</f>
        <v>42060</v>
      </c>
      <c r="F346" s="444" t="str">
        <f>'Прайс повний'!F293</f>
        <v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6" s="446" t="str">
        <f>'Прайс повний'!G293</f>
        <v>компл.</v>
      </c>
      <c r="H346" s="750">
        <f>'Прайс повний'!I293</f>
        <v>3350</v>
      </c>
      <c r="I346" s="880">
        <f>'Прайс повний'!J293</f>
        <v>3350</v>
      </c>
      <c r="J346" s="435"/>
      <c r="K346" s="578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ht="76.5" x14ac:dyDescent="0.25">
      <c r="A347" s="937"/>
      <c r="B347" s="745"/>
      <c r="C347" s="595" t="s">
        <v>45</v>
      </c>
      <c r="D347" s="446" t="str">
        <f>'Прайс повний'!E294</f>
        <v>Комплект заземлення R7,5m d20mm</v>
      </c>
      <c r="E347" s="445">
        <f>'Прайс повний'!A294</f>
        <v>42075</v>
      </c>
      <c r="F347" s="444" t="str">
        <f>'Прайс повний'!F294</f>
        <v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7" s="446" t="str">
        <f>'Прайс повний'!G294</f>
        <v>компл.</v>
      </c>
      <c r="H347" s="750">
        <f>'Прайс повний'!I294</f>
        <v>4050</v>
      </c>
      <c r="I347" s="880">
        <f>'Прайс повний'!J294</f>
        <v>4050</v>
      </c>
      <c r="J347" s="435"/>
      <c r="K347" s="578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ht="76.5" x14ac:dyDescent="0.25">
      <c r="A348" s="937"/>
      <c r="B348" s="745"/>
      <c r="C348" s="595" t="s">
        <v>45</v>
      </c>
      <c r="D348" s="446" t="str">
        <f>'Прайс повний'!E295</f>
        <v>Комплект заземлення R9m d20mm</v>
      </c>
      <c r="E348" s="445">
        <f>'Прайс повний'!A295</f>
        <v>42090</v>
      </c>
      <c r="F348" s="444" t="str">
        <f>'Прайс повний'!F295</f>
        <v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8" s="446" t="str">
        <f>'Прайс повний'!G295</f>
        <v>компл.</v>
      </c>
      <c r="H348" s="750">
        <f>'Прайс повний'!I295</f>
        <v>4750</v>
      </c>
      <c r="I348" s="880">
        <f>'Прайс повний'!J295</f>
        <v>4750</v>
      </c>
      <c r="J348" s="419"/>
      <c r="K348" s="578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ht="76.5" x14ac:dyDescent="0.25">
      <c r="A349" s="937"/>
      <c r="B349" s="745"/>
      <c r="C349" s="595" t="s">
        <v>45</v>
      </c>
      <c r="D349" s="446" t="str">
        <f>'Прайс повний'!E296</f>
        <v>Комплект заземлення R10,5m d20mm</v>
      </c>
      <c r="E349" s="445">
        <f>'Прайс повний'!A296</f>
        <v>42105</v>
      </c>
      <c r="F349" s="444" t="str">
        <f>'Прайс повний'!F296</f>
        <v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9" s="446" t="str">
        <f>'Прайс повний'!G296</f>
        <v>компл.</v>
      </c>
      <c r="H349" s="750">
        <f>'Прайс повний'!I296</f>
        <v>5450</v>
      </c>
      <c r="I349" s="880">
        <f>'Прайс повний'!J296</f>
        <v>5450</v>
      </c>
      <c r="J349" s="435"/>
      <c r="K349" s="578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ht="76.5" x14ac:dyDescent="0.25">
      <c r="A350" s="937"/>
      <c r="B350" s="745"/>
      <c r="C350" s="595" t="s">
        <v>45</v>
      </c>
      <c r="D350" s="446" t="str">
        <f>'Прайс повний'!E297</f>
        <v>Комплект заземлення R12m d20mm</v>
      </c>
      <c r="E350" s="445">
        <f>'Прайс повний'!A297</f>
        <v>42120</v>
      </c>
      <c r="F350" s="444" t="str">
        <f>'Прайс повний'!F297</f>
        <v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50" s="446" t="str">
        <f>'Прайс повний'!G297</f>
        <v>компл.</v>
      </c>
      <c r="H350" s="750">
        <f>'Прайс повний'!I297</f>
        <v>6200</v>
      </c>
      <c r="I350" s="880">
        <f>'Прайс повний'!J297</f>
        <v>6200</v>
      </c>
      <c r="J350" s="435"/>
      <c r="K350" s="578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ht="76.5" x14ac:dyDescent="0.25">
      <c r="A351" s="937"/>
      <c r="B351" s="745"/>
      <c r="C351" s="595" t="s">
        <v>45</v>
      </c>
      <c r="D351" s="446" t="str">
        <f>'Прайс повний'!E298</f>
        <v>Комплект заземлення R13,5m d20mm</v>
      </c>
      <c r="E351" s="445">
        <f>'Прайс повний'!A298</f>
        <v>42135</v>
      </c>
      <c r="F351" s="444" t="str">
        <f>'Прайс повний'!F298</f>
        <v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51" s="446" t="str">
        <f>'Прайс повний'!G298</f>
        <v>компл.</v>
      </c>
      <c r="H351" s="750">
        <f>'Прайс повний'!I298</f>
        <v>6900</v>
      </c>
      <c r="I351" s="880">
        <f>'Прайс повний'!J298</f>
        <v>6900</v>
      </c>
      <c r="J351" s="435"/>
      <c r="K351" s="578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ht="76.5" x14ac:dyDescent="0.25">
      <c r="A352" s="937"/>
      <c r="B352" s="745"/>
      <c r="C352" s="595" t="s">
        <v>45</v>
      </c>
      <c r="D352" s="446" t="str">
        <f>'Прайс повний'!E299</f>
        <v>Комплект заземлення R15m d20mm</v>
      </c>
      <c r="E352" s="445">
        <f>'Прайс повний'!A299</f>
        <v>42150</v>
      </c>
      <c r="F352" s="444" t="str">
        <f>'Прайс повний'!F299</f>
        <v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v>
      </c>
      <c r="G352" s="446" t="str">
        <f>'Прайс повний'!G299</f>
        <v>компл.</v>
      </c>
      <c r="H352" s="750">
        <f>'Прайс повний'!I299</f>
        <v>8000</v>
      </c>
      <c r="I352" s="880">
        <f>'Прайс повний'!J299</f>
        <v>8000</v>
      </c>
      <c r="J352" s="435"/>
      <c r="K352" s="578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ht="15" customHeight="1" x14ac:dyDescent="0.25">
      <c r="A353" s="934"/>
      <c r="B353" s="234"/>
      <c r="C353" s="234"/>
      <c r="D353" s="234"/>
      <c r="E353" s="1617" t="s">
        <v>1273</v>
      </c>
      <c r="F353" s="1617"/>
      <c r="G353" s="1617"/>
      <c r="H353" s="1617"/>
      <c r="I353" s="234"/>
      <c r="J353" s="377"/>
      <c r="K353" s="23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ht="63.75" x14ac:dyDescent="0.25">
      <c r="A354" s="938"/>
      <c r="B354" s="595" t="str">
        <f>'Прайс повний'!B300</f>
        <v>43/3</v>
      </c>
      <c r="C354" s="595" t="str">
        <f>'Прайс повний'!C300</f>
        <v>Ni</v>
      </c>
      <c r="D354" s="446" t="str">
        <f>'Прайс повний'!E300</f>
        <v>Комплект заземлення R3m-Ni</v>
      </c>
      <c r="E354" s="519">
        <f>'Прайс повний'!A300</f>
        <v>43030</v>
      </c>
      <c r="F354" s="444" t="str">
        <f>'Прайс повний'!F300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v>
      </c>
      <c r="G354" s="634" t="str">
        <f>'Прайс повний'!G300</f>
        <v>компл.</v>
      </c>
      <c r="H354" s="749">
        <f>'Прайс повний'!I300</f>
        <v>2350</v>
      </c>
      <c r="I354" s="635">
        <f>'Прайс повний'!J300</f>
        <v>2350</v>
      </c>
      <c r="J354" s="419"/>
      <c r="K354" s="88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ht="63.75" x14ac:dyDescent="0.25">
      <c r="A355" s="939"/>
      <c r="B355" s="595" t="str">
        <f>'Прайс повний'!B301</f>
        <v>43/4,5</v>
      </c>
      <c r="C355" s="595" t="str">
        <f>'Прайс повний'!C301</f>
        <v>Ni</v>
      </c>
      <c r="D355" s="446" t="str">
        <f>'Прайс повний'!E301</f>
        <v>Комплект заземлення R4,5m-Ni</v>
      </c>
      <c r="E355" s="519">
        <f>'Прайс повний'!A301</f>
        <v>43045</v>
      </c>
      <c r="F355" s="444" t="str">
        <f>'Прайс повний'!F301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355" s="634" t="str">
        <f>'Прайс повний'!G301</f>
        <v>компл.</v>
      </c>
      <c r="H355" s="749">
        <f>'Прайс повний'!I301</f>
        <v>3300</v>
      </c>
      <c r="I355" s="635">
        <f>'Прайс повний'!J301</f>
        <v>3300</v>
      </c>
      <c r="J355" s="419"/>
      <c r="K355" s="578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ht="63.75" x14ac:dyDescent="0.25">
      <c r="A356" s="939"/>
      <c r="B356" s="595" t="str">
        <f>'Прайс повний'!B302</f>
        <v>43/6</v>
      </c>
      <c r="C356" s="595" t="str">
        <f>'Прайс повний'!C302</f>
        <v>Ni</v>
      </c>
      <c r="D356" s="446" t="str">
        <f>'Прайс повний'!E302</f>
        <v>Комплект заземлення R6m-Ni</v>
      </c>
      <c r="E356" s="519">
        <f>'Прайс повний'!A302</f>
        <v>43060</v>
      </c>
      <c r="F356" s="444" t="str">
        <f>'Прайс повний'!F302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356" s="634" t="str">
        <f>'Прайс повний'!G302</f>
        <v>компл.</v>
      </c>
      <c r="H356" s="749">
        <f>'Прайс повний'!I302</f>
        <v>4250</v>
      </c>
      <c r="I356" s="635">
        <f>'Прайс повний'!J302</f>
        <v>4250</v>
      </c>
      <c r="J356" s="435"/>
      <c r="K356" s="578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ht="63.75" x14ac:dyDescent="0.25">
      <c r="A357" s="940"/>
      <c r="B357" s="595" t="str">
        <f>'Прайс повний'!B303</f>
        <v>43/7,5</v>
      </c>
      <c r="C357" s="595" t="str">
        <f>'Прайс повний'!C303</f>
        <v>Ni</v>
      </c>
      <c r="D357" s="446" t="str">
        <f>'Прайс повний'!E303</f>
        <v>Комплект заземлення R7,5m-Ni</v>
      </c>
      <c r="E357" s="519">
        <f>'Прайс повний'!A303</f>
        <v>43075</v>
      </c>
      <c r="F357" s="444" t="str">
        <f>'Прайс повний'!F303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v>
      </c>
      <c r="G357" s="634" t="str">
        <f>'Прайс повний'!G303</f>
        <v>компл.</v>
      </c>
      <c r="H357" s="749">
        <f>'Прайс повний'!I303</f>
        <v>5200</v>
      </c>
      <c r="I357" s="635">
        <f>'Прайс повний'!J303</f>
        <v>5200</v>
      </c>
      <c r="J357" s="435"/>
      <c r="K357" s="578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ht="63.75" x14ac:dyDescent="0.25">
      <c r="A358" s="941"/>
      <c r="B358" s="746" t="str">
        <f>'Прайс повний'!B304</f>
        <v>43/9</v>
      </c>
      <c r="C358" s="595" t="str">
        <f>'Прайс повний'!C304</f>
        <v>Ni</v>
      </c>
      <c r="D358" s="446" t="str">
        <f>'Прайс повний'!E304</f>
        <v>Комплект заземлення R9m-Ni</v>
      </c>
      <c r="E358" s="519">
        <f>'Прайс повний'!A304</f>
        <v>43090</v>
      </c>
      <c r="F358" s="444" t="str">
        <f>'Прайс повний'!F304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58" s="634" t="str">
        <f>'Прайс повний'!G304</f>
        <v>компл.</v>
      </c>
      <c r="H358" s="749">
        <f>'Прайс повний'!I304</f>
        <v>6100</v>
      </c>
      <c r="I358" s="636">
        <f>'Прайс повний'!J304</f>
        <v>6100</v>
      </c>
      <c r="J358" s="419"/>
      <c r="K358" s="578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ht="63.75" x14ac:dyDescent="0.25">
      <c r="A359" s="942"/>
      <c r="B359" s="746" t="str">
        <f>'Прайс повний'!B305</f>
        <v>43/10,5</v>
      </c>
      <c r="C359" s="595" t="str">
        <f>'Прайс повний'!C305</f>
        <v>Ni</v>
      </c>
      <c r="D359" s="446" t="str">
        <f>'Прайс повний'!E305</f>
        <v>Комплект заземлення R10,5m-Ni</v>
      </c>
      <c r="E359" s="519">
        <f>'Прайс повний'!A305</f>
        <v>43105</v>
      </c>
      <c r="F359" s="444" t="str">
        <f>'Прайс повний'!F305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59" s="634" t="str">
        <f>'Прайс повний'!G305</f>
        <v>компл.</v>
      </c>
      <c r="H359" s="749">
        <f>'Прайс повний'!I305</f>
        <v>7050</v>
      </c>
      <c r="I359" s="636">
        <f>'Прайс повний'!J305</f>
        <v>7050</v>
      </c>
      <c r="J359" s="419"/>
      <c r="K359" s="578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ht="63.75" x14ac:dyDescent="0.25">
      <c r="A360" s="942"/>
      <c r="B360" s="746" t="str">
        <f>'Прайс повний'!B306</f>
        <v>43/12</v>
      </c>
      <c r="C360" s="595" t="str">
        <f>'Прайс повний'!C306</f>
        <v>Ni</v>
      </c>
      <c r="D360" s="446" t="str">
        <f>'Прайс повний'!E306</f>
        <v>Комплект заземлення R12m-Ni</v>
      </c>
      <c r="E360" s="519">
        <f>'Прайс повний'!A306</f>
        <v>43120</v>
      </c>
      <c r="F360" s="444" t="str">
        <f>'Прайс повний'!F306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v>
      </c>
      <c r="G360" s="634" t="str">
        <f>'Прайс повний'!G306</f>
        <v>компл.</v>
      </c>
      <c r="H360" s="749">
        <f>'Прайс повний'!I306</f>
        <v>8000</v>
      </c>
      <c r="I360" s="636">
        <f>'Прайс повний'!J306</f>
        <v>8000</v>
      </c>
      <c r="J360" s="435"/>
      <c r="K360" s="578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ht="64.5" customHeight="1" x14ac:dyDescent="0.25">
      <c r="A361" s="941"/>
      <c r="B361" s="746" t="str">
        <f>'Прайс повний'!B307</f>
        <v>43/13,5</v>
      </c>
      <c r="C361" s="595" t="str">
        <f>'Прайс повний'!C307</f>
        <v>Ni</v>
      </c>
      <c r="D361" s="446" t="str">
        <f>'Прайс повний'!E307</f>
        <v>Комплект заземлення R13,5m-Ni</v>
      </c>
      <c r="E361" s="519">
        <f>'Прайс повний'!A307</f>
        <v>43135</v>
      </c>
      <c r="F361" s="444" t="str">
        <f>'Прайс повний'!F307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v>
      </c>
      <c r="G361" s="634" t="str">
        <f>'Прайс повний'!G307</f>
        <v>компл.</v>
      </c>
      <c r="H361" s="749">
        <f>'Прайс повний'!I307</f>
        <v>8900</v>
      </c>
      <c r="I361" s="635">
        <f>'Прайс повний'!J307</f>
        <v>8900</v>
      </c>
      <c r="J361" s="419"/>
      <c r="K361" s="578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ht="63" customHeight="1" x14ac:dyDescent="0.25">
      <c r="A362" s="941"/>
      <c r="B362" s="746" t="str">
        <f>'Прайс повний'!B308</f>
        <v>43/15</v>
      </c>
      <c r="C362" s="595" t="str">
        <f>'Прайс повний'!C308</f>
        <v>Ni</v>
      </c>
      <c r="D362" s="446" t="str">
        <f>'Прайс повний'!E308</f>
        <v>Комплект заземлення R15m-Ni</v>
      </c>
      <c r="E362" s="519">
        <f>'Прайс повний'!A308</f>
        <v>13150</v>
      </c>
      <c r="F362" s="444" t="str">
        <f>'Прайс повний'!F308</f>
        <v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62" s="634" t="str">
        <f>'Прайс повний'!G308</f>
        <v>компл.</v>
      </c>
      <c r="H362" s="749">
        <f>'Прайс повний'!I308</f>
        <v>10200</v>
      </c>
      <c r="I362" s="635">
        <f>'Прайс повний'!J308</f>
        <v>10200</v>
      </c>
      <c r="J362" s="435"/>
      <c r="K362" s="578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ht="15" customHeight="1" x14ac:dyDescent="0.25">
      <c r="A363" s="943"/>
      <c r="B363" s="234"/>
      <c r="C363" s="234"/>
      <c r="D363" s="1653" t="s">
        <v>1417</v>
      </c>
      <c r="E363" s="1653"/>
      <c r="F363" s="1653"/>
      <c r="G363" s="1653"/>
      <c r="H363" s="234"/>
      <c r="I363" s="239"/>
      <c r="J363" s="378"/>
      <c r="K363" s="23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ht="90.75" customHeight="1" x14ac:dyDescent="0.25">
      <c r="A364" s="1005"/>
      <c r="B364" s="1006"/>
      <c r="C364" s="595" t="s">
        <v>200</v>
      </c>
      <c r="D364" s="446" t="str">
        <f>'Прайс повний'!E309</f>
        <v>Комплект заземлення R3m-Cu</v>
      </c>
      <c r="E364" s="1037">
        <v>44030</v>
      </c>
      <c r="F364" s="579" t="s">
        <v>1590</v>
      </c>
      <c r="G364" s="618" t="s">
        <v>923</v>
      </c>
      <c r="H364" s="748">
        <f>'Прайс повний'!I309</f>
        <v>3000</v>
      </c>
      <c r="I364" s="619">
        <f>'Прайс повний'!J309</f>
        <v>3000</v>
      </c>
      <c r="J364" s="370"/>
      <c r="K364" s="88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s="237" customFormat="1" ht="76.5" x14ac:dyDescent="0.25">
      <c r="A365" s="944"/>
      <c r="B365" s="747"/>
      <c r="C365" s="595" t="s">
        <v>200</v>
      </c>
      <c r="D365" s="446" t="str">
        <f>'Прайс повний'!E310</f>
        <v>Комплект заземлення R4,5m-Cu</v>
      </c>
      <c r="E365" s="519">
        <v>44045</v>
      </c>
      <c r="F365" s="579" t="s">
        <v>1507</v>
      </c>
      <c r="G365" s="618" t="s">
        <v>923</v>
      </c>
      <c r="H365" s="748">
        <f>'Прайс повний'!I310</f>
        <v>4200</v>
      </c>
      <c r="I365" s="619">
        <f>'Прайс повний'!J310</f>
        <v>4200</v>
      </c>
      <c r="J365" s="370"/>
      <c r="K365" s="236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ht="76.5" x14ac:dyDescent="0.25">
      <c r="A366" s="941"/>
      <c r="B366" s="747"/>
      <c r="C366" s="595" t="s">
        <v>200</v>
      </c>
      <c r="D366" s="446" t="str">
        <f>'Прайс повний'!E311</f>
        <v>Комплект заземлення R6m-Cu</v>
      </c>
      <c r="E366" s="519">
        <v>44060</v>
      </c>
      <c r="F366" s="444" t="s">
        <v>1510</v>
      </c>
      <c r="G366" s="618" t="s">
        <v>923</v>
      </c>
      <c r="H366" s="748">
        <f>'Прайс повний'!I311</f>
        <v>5350</v>
      </c>
      <c r="I366" s="620">
        <f>'Прайс повний'!J311</f>
        <v>5350</v>
      </c>
      <c r="J366" s="370"/>
      <c r="K366" s="192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ht="76.5" x14ac:dyDescent="0.25">
      <c r="A367" s="945"/>
      <c r="B367" s="747"/>
      <c r="C367" s="595" t="s">
        <v>200</v>
      </c>
      <c r="D367" s="446" t="str">
        <f>'Прайс повний'!E312</f>
        <v>Комплект заземлення R7,5m-Cu</v>
      </c>
      <c r="E367" s="519">
        <v>44075</v>
      </c>
      <c r="F367" s="444" t="s">
        <v>1511</v>
      </c>
      <c r="G367" s="618" t="s">
        <v>923</v>
      </c>
      <c r="H367" s="748">
        <f>'Прайс повний'!I312</f>
        <v>6500</v>
      </c>
      <c r="I367" s="620">
        <f>'Прайс повний'!J312</f>
        <v>6500</v>
      </c>
      <c r="J367" s="370"/>
      <c r="K367" s="199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ht="76.5" x14ac:dyDescent="0.25">
      <c r="A368" s="941"/>
      <c r="B368" s="747"/>
      <c r="C368" s="595" t="s">
        <v>200</v>
      </c>
      <c r="D368" s="446" t="str">
        <f>'Прайс повний'!E313</f>
        <v>Комплект заземлення R9m-Cu</v>
      </c>
      <c r="E368" s="519">
        <v>44090</v>
      </c>
      <c r="F368" s="444" t="s">
        <v>1512</v>
      </c>
      <c r="G368" s="618" t="s">
        <v>923</v>
      </c>
      <c r="H368" s="748">
        <f>'Прайс повний'!I313</f>
        <v>7650</v>
      </c>
      <c r="I368" s="620">
        <f>'Прайс повний'!J313</f>
        <v>7650</v>
      </c>
      <c r="J368" s="370"/>
      <c r="K368" s="200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ht="76.5" customHeight="1" x14ac:dyDescent="0.25">
      <c r="A369" s="941"/>
      <c r="B369" s="747"/>
      <c r="C369" s="595" t="s">
        <v>200</v>
      </c>
      <c r="D369" s="446" t="str">
        <f>'Прайс повний'!E314</f>
        <v>Комплект заземлення R10,5m-Cu</v>
      </c>
      <c r="E369" s="1038">
        <v>44105</v>
      </c>
      <c r="F369" s="444" t="s">
        <v>1591</v>
      </c>
      <c r="G369" s="618" t="s">
        <v>923</v>
      </c>
      <c r="H369" s="748">
        <f>'Прайс повний'!I314</f>
        <v>8800</v>
      </c>
      <c r="I369" s="620">
        <f>'Прайс повний'!J314</f>
        <v>8800</v>
      </c>
      <c r="J369" s="1013"/>
      <c r="K369" s="200"/>
      <c r="L369" s="1008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ht="76.5" customHeight="1" x14ac:dyDescent="0.25">
      <c r="A370" s="1009"/>
      <c r="B370" s="747"/>
      <c r="C370" s="595" t="s">
        <v>200</v>
      </c>
      <c r="D370" s="446" t="str">
        <f>'Прайс повний'!E315</f>
        <v>Комплект заземлення R12m-Cu</v>
      </c>
      <c r="E370" s="1038">
        <v>44120</v>
      </c>
      <c r="F370" s="444" t="s">
        <v>1592</v>
      </c>
      <c r="G370" s="618" t="s">
        <v>923</v>
      </c>
      <c r="H370" s="748">
        <f>'Прайс повний'!I315</f>
        <v>9900</v>
      </c>
      <c r="I370" s="620">
        <f>'Прайс повний'!J315</f>
        <v>9900</v>
      </c>
      <c r="J370" s="1013"/>
      <c r="K370" s="200"/>
      <c r="L370" s="1008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ht="76.5" customHeight="1" x14ac:dyDescent="0.25">
      <c r="A371" s="1009"/>
      <c r="B371" s="747"/>
      <c r="C371" s="595" t="s">
        <v>200</v>
      </c>
      <c r="D371" s="446" t="str">
        <f>'Прайс повний'!E316</f>
        <v>Комплект заземлення R13,5m-Cu</v>
      </c>
      <c r="E371" s="1038">
        <v>44135</v>
      </c>
      <c r="F371" s="444" t="s">
        <v>1593</v>
      </c>
      <c r="G371" s="618" t="s">
        <v>923</v>
      </c>
      <c r="H371" s="748">
        <f>'Прайс повний'!I316</f>
        <v>11100</v>
      </c>
      <c r="I371" s="620">
        <f>'Прайс повний'!J316</f>
        <v>11100</v>
      </c>
      <c r="J371" s="1013"/>
      <c r="K371" s="192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ht="76.5" customHeight="1" x14ac:dyDescent="0.25">
      <c r="A372" s="945"/>
      <c r="B372" s="1007"/>
      <c r="C372" s="595" t="s">
        <v>200</v>
      </c>
      <c r="D372" s="446" t="str">
        <f>'Прайс повний'!E317</f>
        <v>Комплект заземлення R15m-Cu</v>
      </c>
      <c r="E372" s="1038">
        <v>44150</v>
      </c>
      <c r="F372" s="444" t="s">
        <v>1604</v>
      </c>
      <c r="G372" s="618" t="s">
        <v>923</v>
      </c>
      <c r="H372" s="748">
        <f>'Прайс повний'!I317</f>
        <v>12600</v>
      </c>
      <c r="I372" s="620">
        <f>'Прайс повний'!J317</f>
        <v>12600</v>
      </c>
      <c r="J372" s="1013"/>
      <c r="K372" s="200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ht="12.75" customHeight="1" x14ac:dyDescent="0.25">
      <c r="A373" s="1010"/>
      <c r="B373" s="238"/>
      <c r="C373" s="238"/>
      <c r="D373" s="1"/>
      <c r="E373" s="1"/>
      <c r="F373" s="1"/>
      <c r="G373" s="1"/>
      <c r="H373" s="1"/>
      <c r="I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ht="12.75" customHeight="1" x14ac:dyDescent="0.25">
      <c r="A374" s="946"/>
      <c r="B374" s="1"/>
      <c r="C374" s="1"/>
      <c r="D374" s="1"/>
      <c r="E374" s="1"/>
      <c r="F374" s="1"/>
      <c r="G374" s="1"/>
      <c r="H374" s="1"/>
      <c r="I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ht="12.75" customHeight="1" x14ac:dyDescent="0.25">
      <c r="A375" s="946"/>
      <c r="B375" s="1"/>
      <c r="C375" s="1"/>
      <c r="D375" s="1"/>
      <c r="E375" s="1"/>
      <c r="F375" s="1"/>
      <c r="G375" s="1"/>
      <c r="H375" s="1"/>
      <c r="I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ht="12.75" customHeight="1" x14ac:dyDescent="0.25">
      <c r="A376" s="946"/>
      <c r="B376" s="1"/>
      <c r="C376" s="1"/>
      <c r="D376" s="1"/>
      <c r="E376" s="1"/>
      <c r="F376" s="1"/>
      <c r="G376" s="1"/>
      <c r="H376" s="1"/>
      <c r="I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ht="12.75" customHeight="1" x14ac:dyDescent="0.25">
      <c r="A377" s="946"/>
      <c r="B377" s="1"/>
      <c r="C377" s="1"/>
      <c r="D377" s="1"/>
      <c r="E377" s="1"/>
      <c r="F377" s="1"/>
      <c r="G377" s="1"/>
      <c r="H377" s="1"/>
      <c r="I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ht="12.75" customHeight="1" x14ac:dyDescent="0.25">
      <c r="A378" s="946"/>
      <c r="B378" s="1"/>
      <c r="C378" s="1"/>
      <c r="D378" s="1"/>
      <c r="E378" s="1"/>
      <c r="F378" s="1"/>
      <c r="G378" s="1"/>
      <c r="H378" s="1"/>
      <c r="I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ht="12.75" customHeight="1" x14ac:dyDescent="0.25">
      <c r="A379" s="946"/>
      <c r="B379" s="1"/>
      <c r="C379" s="1"/>
      <c r="D379" s="1"/>
      <c r="E379" s="1"/>
      <c r="F379" s="1"/>
      <c r="G379" s="1"/>
      <c r="H379" s="1"/>
      <c r="I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ht="12.75" customHeight="1" x14ac:dyDescent="0.25">
      <c r="A380" s="946"/>
      <c r="B380" s="1"/>
      <c r="C380" s="1"/>
      <c r="D380" s="1"/>
      <c r="E380" s="1"/>
      <c r="F380" s="1"/>
      <c r="G380" s="1"/>
      <c r="H380" s="1"/>
      <c r="I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ht="12.75" customHeight="1" x14ac:dyDescent="0.25">
      <c r="A381" s="946"/>
      <c r="B381" s="1"/>
      <c r="C381" s="1"/>
      <c r="D381" s="1"/>
      <c r="E381" s="1"/>
      <c r="F381" s="1"/>
      <c r="G381" s="1"/>
      <c r="H381" s="1"/>
      <c r="I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ht="12.75" customHeight="1" x14ac:dyDescent="0.25">
      <c r="A382" s="946"/>
      <c r="B382" s="1"/>
      <c r="C382" s="1"/>
      <c r="D382" s="1"/>
      <c r="E382" s="1"/>
      <c r="F382" s="1"/>
      <c r="G382" s="1"/>
      <c r="H382" s="1"/>
      <c r="I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ht="12.75" customHeight="1" x14ac:dyDescent="0.25">
      <c r="A383" s="946"/>
      <c r="B383" s="1"/>
      <c r="C383" s="1"/>
      <c r="D383" s="1"/>
      <c r="E383" s="1"/>
      <c r="F383" s="1"/>
      <c r="G383" s="1"/>
      <c r="H383" s="1"/>
      <c r="I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ht="12.75" customHeight="1" x14ac:dyDescent="0.25">
      <c r="A384" s="946"/>
      <c r="B384" s="1"/>
      <c r="C384" s="1"/>
      <c r="D384" s="1"/>
      <c r="E384" s="1"/>
      <c r="F384" s="1"/>
      <c r="G384" s="1"/>
      <c r="H384" s="1"/>
      <c r="I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ht="12.75" customHeight="1" x14ac:dyDescent="0.25">
      <c r="A385" s="946"/>
      <c r="B385" s="1"/>
      <c r="C385" s="1"/>
      <c r="D385" s="1"/>
      <c r="E385" s="1"/>
      <c r="F385" s="1"/>
      <c r="G385" s="1"/>
      <c r="H385" s="1"/>
      <c r="I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ht="12.75" customHeight="1" x14ac:dyDescent="0.25">
      <c r="A386" s="946"/>
      <c r="B386" s="1"/>
      <c r="C386" s="1"/>
      <c r="D386" s="1"/>
      <c r="E386" s="1"/>
      <c r="F386" s="1"/>
      <c r="G386" s="1"/>
      <c r="H386" s="1"/>
      <c r="I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ht="12.75" customHeight="1" x14ac:dyDescent="0.25">
      <c r="A387" s="946"/>
      <c r="B387" s="1"/>
      <c r="C387" s="1"/>
      <c r="D387" s="1"/>
      <c r="E387" s="1"/>
      <c r="F387" s="1"/>
      <c r="G387" s="1"/>
      <c r="H387" s="1"/>
      <c r="I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ht="12.75" customHeight="1" x14ac:dyDescent="0.25">
      <c r="A388" s="946"/>
      <c r="B388" s="1"/>
      <c r="C388" s="1"/>
      <c r="D388" s="1"/>
      <c r="E388" s="1"/>
      <c r="F388" s="1"/>
      <c r="G388" s="1"/>
      <c r="H388" s="1"/>
      <c r="I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ht="12.75" customHeight="1" x14ac:dyDescent="0.25">
      <c r="A389" s="946"/>
      <c r="B389" s="1"/>
      <c r="C389" s="1"/>
      <c r="D389" s="1"/>
      <c r="E389" s="1"/>
      <c r="F389" s="1"/>
      <c r="G389" s="1"/>
      <c r="H389" s="1"/>
      <c r="I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ht="12.75" customHeight="1" x14ac:dyDescent="0.25">
      <c r="A390" s="946"/>
      <c r="B390" s="1"/>
      <c r="C390" s="1"/>
      <c r="D390" s="1"/>
      <c r="E390" s="1"/>
      <c r="F390" s="1"/>
      <c r="G390" s="1"/>
      <c r="H390" s="1"/>
      <c r="I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ht="12.75" customHeight="1" x14ac:dyDescent="0.25">
      <c r="A391" s="946"/>
      <c r="B391" s="1"/>
      <c r="C391" s="1"/>
      <c r="D391" s="1"/>
      <c r="E391" s="1"/>
      <c r="F391" s="1"/>
      <c r="G391" s="1"/>
      <c r="H391" s="1"/>
      <c r="I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ht="12.75" customHeight="1" x14ac:dyDescent="0.25">
      <c r="A392" s="946"/>
      <c r="B392" s="1"/>
      <c r="C392" s="1"/>
      <c r="D392" s="1"/>
      <c r="E392" s="1"/>
      <c r="F392" s="1"/>
      <c r="G392" s="1"/>
      <c r="H392" s="1"/>
      <c r="I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ht="12.75" customHeight="1" x14ac:dyDescent="0.25">
      <c r="A393" s="946"/>
      <c r="B393" s="1"/>
      <c r="C393" s="1"/>
      <c r="D393" s="1"/>
      <c r="E393" s="1"/>
      <c r="F393" s="1"/>
      <c r="G393" s="1"/>
      <c r="H393" s="1"/>
      <c r="I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ht="12.75" customHeight="1" x14ac:dyDescent="0.25">
      <c r="A394" s="946"/>
      <c r="B394" s="1"/>
      <c r="C394" s="1"/>
      <c r="D394" s="1"/>
      <c r="E394" s="1"/>
      <c r="F394" s="1"/>
      <c r="G394" s="1"/>
      <c r="H394" s="1"/>
      <c r="I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ht="12.75" customHeight="1" x14ac:dyDescent="0.25">
      <c r="A395" s="946"/>
      <c r="B395" s="1"/>
      <c r="C395" s="1"/>
      <c r="D395" s="1"/>
      <c r="E395" s="1"/>
      <c r="F395" s="1"/>
      <c r="G395" s="1"/>
      <c r="H395" s="1"/>
      <c r="I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ht="12.75" customHeight="1" x14ac:dyDescent="0.25">
      <c r="A396" s="946"/>
      <c r="B396" s="1"/>
      <c r="C396" s="1"/>
      <c r="D396" s="1"/>
      <c r="E396" s="1"/>
      <c r="F396" s="1"/>
      <c r="G396" s="1"/>
      <c r="H396" s="1"/>
      <c r="I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ht="12.75" customHeight="1" x14ac:dyDescent="0.25">
      <c r="A397" s="946"/>
      <c r="B397" s="1"/>
      <c r="C397" s="1"/>
      <c r="D397" s="1"/>
      <c r="E397" s="1"/>
      <c r="F397" s="1"/>
      <c r="G397" s="1"/>
      <c r="H397" s="1"/>
      <c r="I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ht="12.75" customHeight="1" x14ac:dyDescent="0.25">
      <c r="A398" s="946"/>
      <c r="C398" s="1"/>
      <c r="D398" s="1"/>
      <c r="E398" s="1"/>
      <c r="F398" s="1"/>
      <c r="G398" s="1"/>
      <c r="H398" s="1"/>
      <c r="I398" s="1"/>
      <c r="K398" s="1"/>
      <c r="L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</sheetData>
  <sheetProtection selectLockedCells="1"/>
  <dataConsolidate link="1"/>
  <mergeCells count="91">
    <mergeCell ref="D363:G363"/>
    <mergeCell ref="F163:F164"/>
    <mergeCell ref="F165:F166"/>
    <mergeCell ref="B275:C275"/>
    <mergeCell ref="B276:C276"/>
    <mergeCell ref="F203:F204"/>
    <mergeCell ref="F197:F199"/>
    <mergeCell ref="B163:B164"/>
    <mergeCell ref="B165:B166"/>
    <mergeCell ref="F191:F196"/>
    <mergeCell ref="F238:F240"/>
    <mergeCell ref="F222:F225"/>
    <mergeCell ref="F209:F210"/>
    <mergeCell ref="F278:F301"/>
    <mergeCell ref="E173:F173"/>
    <mergeCell ref="E190:F190"/>
    <mergeCell ref="K266:K276"/>
    <mergeCell ref="A68:A71"/>
    <mergeCell ref="F102:F104"/>
    <mergeCell ref="A102:A104"/>
    <mergeCell ref="F243:F244"/>
    <mergeCell ref="F245:F247"/>
    <mergeCell ref="B83:B85"/>
    <mergeCell ref="F80:F82"/>
    <mergeCell ref="F115:F117"/>
    <mergeCell ref="B142:B145"/>
    <mergeCell ref="F137:F140"/>
    <mergeCell ref="F133:F136"/>
    <mergeCell ref="B161:B162"/>
    <mergeCell ref="B155:B157"/>
    <mergeCell ref="B158:B160"/>
    <mergeCell ref="B137:B141"/>
    <mergeCell ref="G3:H3"/>
    <mergeCell ref="C1:F2"/>
    <mergeCell ref="C3:F3"/>
    <mergeCell ref="B68:B71"/>
    <mergeCell ref="F76:F78"/>
    <mergeCell ref="F38:F40"/>
    <mergeCell ref="F31:F33"/>
    <mergeCell ref="F35:F37"/>
    <mergeCell ref="F60:F62"/>
    <mergeCell ref="F45:F47"/>
    <mergeCell ref="F69:F71"/>
    <mergeCell ref="B48:B51"/>
    <mergeCell ref="F42:F44"/>
    <mergeCell ref="F7:F11"/>
    <mergeCell ref="B25:B28"/>
    <mergeCell ref="B30:B33"/>
    <mergeCell ref="G5:H5"/>
    <mergeCell ref="B75:B78"/>
    <mergeCell ref="B79:B82"/>
    <mergeCell ref="B7:B11"/>
    <mergeCell ref="F26:F28"/>
    <mergeCell ref="F49:F51"/>
    <mergeCell ref="F55:F57"/>
    <mergeCell ref="F65:F67"/>
    <mergeCell ref="B54:B58"/>
    <mergeCell ref="B59:B62"/>
    <mergeCell ref="B64:B67"/>
    <mergeCell ref="E5:F5"/>
    <mergeCell ref="A105:A107"/>
    <mergeCell ref="F108:F110"/>
    <mergeCell ref="F146:F148"/>
    <mergeCell ref="F155:F157"/>
    <mergeCell ref="F158:F160"/>
    <mergeCell ref="F152:F154"/>
    <mergeCell ref="F149:F151"/>
    <mergeCell ref="B146:B148"/>
    <mergeCell ref="B149:B151"/>
    <mergeCell ref="B152:B154"/>
    <mergeCell ref="F105:F107"/>
    <mergeCell ref="B122:B124"/>
    <mergeCell ref="B114:B117"/>
    <mergeCell ref="E121:F121"/>
    <mergeCell ref="B133:B136"/>
    <mergeCell ref="F142:F145"/>
    <mergeCell ref="B171:B172"/>
    <mergeCell ref="A171:A172"/>
    <mergeCell ref="F161:F162"/>
    <mergeCell ref="E353:H353"/>
    <mergeCell ref="A324:A326"/>
    <mergeCell ref="F207:F208"/>
    <mergeCell ref="F218:F220"/>
    <mergeCell ref="F205:F206"/>
    <mergeCell ref="F211:F213"/>
    <mergeCell ref="F214:F216"/>
    <mergeCell ref="A312:A314"/>
    <mergeCell ref="E258:F258"/>
    <mergeCell ref="E265:F265"/>
    <mergeCell ref="E277:F277"/>
    <mergeCell ref="E307:F307"/>
  </mergeCells>
  <phoneticPr fontId="36" type="noConversion"/>
  <dataValidations disablePrompts="1" count="1">
    <dataValidation type="list" allowBlank="1" showErrorMessage="1" sqref="G324:G332" xr:uid="{00000000-0002-0000-0000-000000000000}">
      <formula1>#REF!</formula1>
    </dataValidation>
  </dataValidation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</sheetPr>
  <dimension ref="A1:AG93"/>
  <sheetViews>
    <sheetView showGridLines="0" topLeftCell="A26" zoomScaleNormal="100" workbookViewId="0">
      <selection activeCell="B31" sqref="B31"/>
    </sheetView>
  </sheetViews>
  <sheetFormatPr defaultRowHeight="15" x14ac:dyDescent="0.25"/>
  <cols>
    <col min="1" max="1" width="19.42578125" customWidth="1"/>
    <col min="2" max="2" width="15.140625" customWidth="1"/>
    <col min="3" max="3" width="10" customWidth="1"/>
    <col min="4" max="4" width="38.7109375" customWidth="1"/>
    <col min="5" max="5" width="9.7109375" customWidth="1"/>
    <col min="6" max="6" width="39" customWidth="1"/>
    <col min="7" max="7" width="9.140625" customWidth="1"/>
    <col min="8" max="8" width="10.140625" customWidth="1"/>
    <col min="9" max="9" width="10.7109375" customWidth="1"/>
    <col min="10" max="10" width="12.7109375" customWidth="1"/>
    <col min="11" max="11" width="12.42578125" customWidth="1"/>
  </cols>
  <sheetData>
    <row r="1" spans="1:33" ht="27" customHeight="1" x14ac:dyDescent="0.25">
      <c r="A1" s="1483"/>
      <c r="B1" s="1483"/>
      <c r="C1" s="1482" t="s">
        <v>847</v>
      </c>
      <c r="D1" s="1482"/>
      <c r="E1" s="1482"/>
      <c r="F1" s="1482"/>
      <c r="G1" s="1486" t="str">
        <f>Прайс!G1</f>
        <v>Прайс-лист від 21.05.2025р.</v>
      </c>
      <c r="H1" s="1486"/>
      <c r="I1" s="1486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ht="18" customHeight="1" x14ac:dyDescent="0.25">
      <c r="A2" s="1483"/>
      <c r="B2" s="1483"/>
      <c r="C2" s="1482"/>
      <c r="D2" s="1482"/>
      <c r="E2" s="1482"/>
      <c r="F2" s="1482"/>
      <c r="G2" s="1486"/>
      <c r="H2" s="1486"/>
      <c r="I2" s="1486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ht="33" customHeight="1" thickBot="1" x14ac:dyDescent="0.3">
      <c r="A3" s="1484"/>
      <c r="B3" s="1484"/>
      <c r="C3" s="1485" t="s">
        <v>848</v>
      </c>
      <c r="D3" s="1485"/>
      <c r="E3" s="1485"/>
      <c r="F3" s="1485"/>
      <c r="G3" s="1488" t="s">
        <v>1107</v>
      </c>
      <c r="H3" s="1488"/>
      <c r="I3" s="262"/>
      <c r="J3" s="263"/>
      <c r="K3" s="264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3" ht="45.75" customHeight="1" thickBot="1" x14ac:dyDescent="0.3">
      <c r="A4" s="829" t="s">
        <v>0</v>
      </c>
      <c r="B4" s="830" t="s">
        <v>1</v>
      </c>
      <c r="C4" s="831" t="s">
        <v>2</v>
      </c>
      <c r="D4" s="830" t="s">
        <v>3</v>
      </c>
      <c r="E4" s="831" t="s">
        <v>4</v>
      </c>
      <c r="F4" s="830" t="s">
        <v>5</v>
      </c>
      <c r="G4" s="832" t="s">
        <v>6</v>
      </c>
      <c r="H4" s="833" t="s">
        <v>7</v>
      </c>
      <c r="I4" s="834" t="s">
        <v>764</v>
      </c>
      <c r="J4" s="835" t="s">
        <v>9</v>
      </c>
      <c r="K4" s="836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3" ht="18" customHeight="1" thickBot="1" x14ac:dyDescent="0.3">
      <c r="A5" s="292"/>
      <c r="B5" s="293"/>
      <c r="C5" s="294"/>
      <c r="D5" s="294"/>
      <c r="E5" s="1661" t="s">
        <v>1154</v>
      </c>
      <c r="F5" s="1661"/>
      <c r="G5" s="1487"/>
      <c r="H5" s="1487"/>
      <c r="I5" s="295"/>
      <c r="J5" s="296"/>
      <c r="K5" s="21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54" customHeight="1" x14ac:dyDescent="0.25">
      <c r="A6" s="323"/>
      <c r="B6" s="788" t="str">
        <f>'Прайс повний'!D428</f>
        <v>ГС12 OC</v>
      </c>
      <c r="C6" s="788" t="str">
        <f>'Прайс повний'!C428</f>
        <v>OC</v>
      </c>
      <c r="D6" s="316" t="str">
        <f>'Прайс повний'!E428</f>
        <v>Гак ГС-12</v>
      </c>
      <c r="E6" s="317"/>
      <c r="F6" s="318" t="str">
        <f>'Прайс повний'!F428</f>
        <v>Сталь, гальванічно оцинкована, основа 32х32х120 3мм, вставка 3мм, гак 12мм</v>
      </c>
      <c r="G6" s="316" t="str">
        <f>'Прайс повний'!G428</f>
        <v>шт.</v>
      </c>
      <c r="H6" s="791">
        <f>'Прайс повний'!I428</f>
        <v>64.66</v>
      </c>
      <c r="I6" s="319">
        <f>'Прайс повний'!J428</f>
        <v>64.66</v>
      </c>
      <c r="J6" s="379"/>
      <c r="K6" s="366"/>
    </row>
    <row r="7" spans="1:33" ht="54" customHeight="1" x14ac:dyDescent="0.25">
      <c r="A7" s="269"/>
      <c r="B7" s="690" t="str">
        <f>'Прайс повний'!D429</f>
        <v>КБО ОС</v>
      </c>
      <c r="C7" s="690" t="str">
        <f>'Прайс повний'!C429</f>
        <v>ОС</v>
      </c>
      <c r="D7" s="27" t="str">
        <f>'Прайс повний'!E429</f>
        <v>Гак КБО (ГС-16)</v>
      </c>
      <c r="E7" s="274"/>
      <c r="F7" s="26" t="str">
        <f>'Прайс повний'!F429</f>
        <v>Сталь, гальванічно оцинкована, основа 30х30х120 2.5мм, вставка 2.5мм, гак 16мм</v>
      </c>
      <c r="G7" s="27" t="str">
        <f>'Прайс повний'!G429</f>
        <v>шт.</v>
      </c>
      <c r="H7" s="792">
        <f>'Прайс повний'!I429</f>
        <v>71.599999999999994</v>
      </c>
      <c r="I7" s="321">
        <f>'Прайс повний'!J429</f>
        <v>71.599999999999994</v>
      </c>
      <c r="J7" s="380"/>
      <c r="K7" s="277"/>
    </row>
    <row r="8" spans="1:33" ht="54" customHeight="1" x14ac:dyDescent="0.25">
      <c r="A8" s="269"/>
      <c r="B8" s="690" t="str">
        <f>'Прайс повний'!D430</f>
        <v>КБЛ-16 ОС</v>
      </c>
      <c r="C8" s="690" t="str">
        <f>'Прайс повний'!C430</f>
        <v>ОС</v>
      </c>
      <c r="D8" s="27" t="str">
        <f>'Прайс повний'!E430</f>
        <v>Гак КБЛ-16</v>
      </c>
      <c r="E8" s="274"/>
      <c r="F8" s="26" t="str">
        <f>'Прайс повний'!F430</f>
        <v>Сталь, гальванічно оцинкована, основа 60х120 r=58 3мм, вставка 3мм, гак 16мм</v>
      </c>
      <c r="G8" s="27" t="str">
        <f>'Прайс повний'!G430</f>
        <v>шт.</v>
      </c>
      <c r="H8" s="792">
        <f>'Прайс повний'!I430</f>
        <v>78.39</v>
      </c>
      <c r="I8" s="321">
        <f>'Прайс повний'!J430</f>
        <v>78.39</v>
      </c>
      <c r="J8" s="380"/>
      <c r="K8" s="277"/>
    </row>
    <row r="9" spans="1:33" ht="54" customHeight="1" x14ac:dyDescent="0.25">
      <c r="A9" s="269"/>
      <c r="B9" s="690" t="str">
        <f>'Прайс повний'!D431</f>
        <v>КБУ-16 ОС</v>
      </c>
      <c r="C9" s="690" t="str">
        <f>'Прайс повний'!C431</f>
        <v>ОС</v>
      </c>
      <c r="D9" s="27" t="str">
        <f>'Прайс повний'!E431</f>
        <v>Гак КБУ-16</v>
      </c>
      <c r="E9" s="274"/>
      <c r="F9" s="26" t="str">
        <f>'Прайс повний'!F431</f>
        <v>Сталь, гальванічно оцинкована, основа 100х120 r=58 2.5мм, вставка 3мм, гак 16мм</v>
      </c>
      <c r="G9" s="27" t="str">
        <f>'Прайс повний'!G431</f>
        <v>шт.</v>
      </c>
      <c r="H9" s="792">
        <f>'Прайс повний'!I431</f>
        <v>91.57</v>
      </c>
      <c r="I9" s="321">
        <f>'Прайс повний'!J431</f>
        <v>91.57</v>
      </c>
      <c r="J9" s="380"/>
      <c r="K9" s="277"/>
    </row>
    <row r="10" spans="1:33" ht="54" customHeight="1" x14ac:dyDescent="0.25">
      <c r="A10" s="277"/>
      <c r="B10" s="690" t="str">
        <f>'Прайс повний'!D432</f>
        <v>ПКц-12 ОС</v>
      </c>
      <c r="C10" s="690" t="str">
        <f>'Прайс повний'!C432</f>
        <v>ОС</v>
      </c>
      <c r="D10" s="27" t="str">
        <f>'Прайс повний'!E432</f>
        <v xml:space="preserve">Гак ПКц-12 </v>
      </c>
      <c r="E10" s="274"/>
      <c r="F10" s="26" t="str">
        <f>'Прайс повний'!F432</f>
        <v>Сталь, гальванічно оцинкована, основа 96х100 3мм отвори 7.5мм, гак 12мм</v>
      </c>
      <c r="G10" s="27" t="str">
        <f>'Прайс повний'!G432</f>
        <v>шт.</v>
      </c>
      <c r="H10" s="792">
        <f>'Прайс повний'!I432</f>
        <v>82.91</v>
      </c>
      <c r="I10" s="321">
        <f>'Прайс повний'!J432</f>
        <v>82.91</v>
      </c>
      <c r="J10" s="380"/>
      <c r="K10" s="277"/>
    </row>
    <row r="11" spans="1:33" ht="54" customHeight="1" x14ac:dyDescent="0.25">
      <c r="A11" s="269"/>
      <c r="B11" s="690" t="str">
        <f>'Прайс повний'!D433</f>
        <v>КФС-12 ОС</v>
      </c>
      <c r="C11" s="690" t="str">
        <f>'Прайс повний'!C433</f>
        <v>ОС</v>
      </c>
      <c r="D11" s="27" t="str">
        <f>'Прайс повний'!E433</f>
        <v>Гак КФС-12</v>
      </c>
      <c r="E11" s="274"/>
      <c r="F11" s="26" t="str">
        <f>'Прайс повний'!F433</f>
        <v>Сталь, гальванічно оцинкована, основа Ф120 2мм отвори 8.2мм, гак 12мм</v>
      </c>
      <c r="G11" s="27" t="str">
        <f>'Прайс повний'!G433</f>
        <v>шт.</v>
      </c>
      <c r="H11" s="792">
        <f>'Прайс повний'!I433</f>
        <v>66.06</v>
      </c>
      <c r="I11" s="321">
        <f>'Прайс повний'!J433</f>
        <v>66.06</v>
      </c>
      <c r="J11" s="380"/>
      <c r="K11" s="277"/>
    </row>
    <row r="12" spans="1:33" ht="54" customHeight="1" x14ac:dyDescent="0.25">
      <c r="A12" s="277"/>
      <c r="B12" s="690" t="str">
        <f>'Прайс повний'!D434</f>
        <v>ZCZD-3 ОС</v>
      </c>
      <c r="C12" s="690" t="str">
        <f>'Прайс повний'!C434</f>
        <v>ОС</v>
      </c>
      <c r="D12" s="27" t="str">
        <f>'Прайс повний'!E434</f>
        <v xml:space="preserve">Фасадне кріплення ZCZD-3 </v>
      </c>
      <c r="E12" s="274"/>
      <c r="F12" s="26" t="str">
        <f>'Прайс повний'!F434</f>
        <v>Для кріплення СІП на стінах і фасадах будівель. Відстань до стіни: 30 мм ,  діаметр охоплення: 20-50 мм, діаметр монтажного отвору: 6 мм</v>
      </c>
      <c r="G12" s="27" t="str">
        <f>'Прайс повний'!G434</f>
        <v>шт.</v>
      </c>
      <c r="H12" s="792">
        <f>'Прайс повний'!I434</f>
        <v>20.28</v>
      </c>
      <c r="I12" s="321">
        <f>'Прайс повний'!J434</f>
        <v>20.28</v>
      </c>
      <c r="J12" s="380"/>
      <c r="K12" s="277"/>
    </row>
    <row r="13" spans="1:33" ht="54" customHeight="1" x14ac:dyDescent="0.25">
      <c r="A13" s="277"/>
      <c r="B13" s="789" t="str">
        <f>'Прайс повний'!D435</f>
        <v>ZCZD-1 ОС</v>
      </c>
      <c r="C13" s="789" t="str">
        <f>'Прайс повний'!C435</f>
        <v>ОС</v>
      </c>
      <c r="D13" s="325" t="str">
        <f>'Прайс повний'!E435</f>
        <v xml:space="preserve">Фасадне кріплення ZCZD-1 </v>
      </c>
      <c r="E13" s="304"/>
      <c r="F13" s="312" t="str">
        <f>'Прайс повний'!F435</f>
        <v>Для кріплення СІП на стінах і фасадах будівель. Відстань до стіни: 60 мм ,  діаметр охоплення: 20-50 мм, діаметр монтажного отвору: 10 мм</v>
      </c>
      <c r="G13" s="325" t="str">
        <f>'Прайс повний'!G435</f>
        <v>шт.</v>
      </c>
      <c r="H13" s="793">
        <f>'Прайс повний'!I435</f>
        <v>40.4</v>
      </c>
      <c r="I13" s="326">
        <f>'Прайс повний'!J435</f>
        <v>40.4</v>
      </c>
      <c r="J13" s="381"/>
      <c r="K13" s="268"/>
    </row>
    <row r="14" spans="1:33" ht="54" customHeight="1" thickBot="1" x14ac:dyDescent="0.3">
      <c r="A14" s="309"/>
      <c r="B14" s="790" t="str">
        <f>'Прайс повний'!D436</f>
        <v>КСХ-1 ОС</v>
      </c>
      <c r="C14" s="790" t="str">
        <f>'Прайс повний'!C436</f>
        <v>ОС</v>
      </c>
      <c r="D14" s="12" t="str">
        <f>'Прайс повний'!E436</f>
        <v>Кронштейн КСХ-1</v>
      </c>
      <c r="E14" s="287"/>
      <c r="F14" s="291" t="str">
        <f>'Прайс повний'!F436</f>
        <v>В комплект з кронштейном входить скоба(хомут) з різьбою М12 і двома гайками, гак 16мм</v>
      </c>
      <c r="G14" s="12" t="str">
        <f>'Прайс повний'!G436</f>
        <v>шт.</v>
      </c>
      <c r="H14" s="794">
        <f>'Прайс повний'!I436</f>
        <v>202.8</v>
      </c>
      <c r="I14" s="324">
        <f>'Прайс повний'!J436</f>
        <v>202.8</v>
      </c>
      <c r="J14" s="382"/>
      <c r="K14" s="266"/>
    </row>
    <row r="15" spans="1:33" ht="18" customHeight="1" thickBot="1" x14ac:dyDescent="0.3">
      <c r="A15" s="292"/>
      <c r="B15" s="293"/>
      <c r="C15" s="294"/>
      <c r="D15" s="294"/>
      <c r="E15" s="1661" t="s">
        <v>1183</v>
      </c>
      <c r="F15" s="1661"/>
      <c r="G15" s="1487"/>
      <c r="H15" s="1487"/>
      <c r="I15" s="307"/>
      <c r="J15" s="383"/>
      <c r="K15" s="308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75" customHeight="1" x14ac:dyDescent="0.25">
      <c r="A16" s="310"/>
      <c r="B16" s="790" t="str">
        <f>'Прайс повний'!D437</f>
        <v>КС-40-45 (40-30) ОС</v>
      </c>
      <c r="C16" s="795" t="str">
        <f>'Прайс повний'!C437</f>
        <v>ОС</v>
      </c>
      <c r="D16" s="291" t="str">
        <f>'Прайс повний'!E437</f>
        <v>Кронштейн Ф40мм без гака</v>
      </c>
      <c r="E16" s="287"/>
      <c r="F16" s="291" t="str">
        <f>'Прайс повний'!F437</f>
        <v>Використовується при монтажі освітлення вулиць. Кут нахилу 30° або 45°, діаметр 40 мм, довжина труби від опори 350 мм</v>
      </c>
      <c r="G16" s="12" t="str">
        <f>'Прайс повний'!G437</f>
        <v>шт.</v>
      </c>
      <c r="H16" s="794">
        <f>'Прайс повний'!I437</f>
        <v>162.69999999999999</v>
      </c>
      <c r="I16" s="314">
        <f>'Прайс повний'!J437</f>
        <v>162.69999999999999</v>
      </c>
      <c r="J16" s="384"/>
      <c r="K16" s="266"/>
    </row>
    <row r="17" spans="1:33" ht="75" customHeight="1" x14ac:dyDescent="0.25">
      <c r="A17" s="269"/>
      <c r="B17" s="690" t="str">
        <f>'Прайс повний'!D438</f>
        <v>КС-40-45-К ОС</v>
      </c>
      <c r="C17" s="690" t="str">
        <f>'Прайс повний'!C438</f>
        <v>ОС</v>
      </c>
      <c r="D17" s="27" t="str">
        <f>'Прайс повний'!E438</f>
        <v>Кронштейн Ф40мм з гаком</v>
      </c>
      <c r="E17" s="274"/>
      <c r="F17" s="26" t="str">
        <f>'Прайс повний'!F438</f>
        <v>Використовується при монтажі освітлення вулиць. Кут нахилу 30° або 45°, діаметр 40 мм, довжина труби від опори 350 мм</v>
      </c>
      <c r="G17" s="27" t="str">
        <f>'Прайс повний'!G438</f>
        <v>шт.</v>
      </c>
      <c r="H17" s="792">
        <f>'Прайс повний'!I438</f>
        <v>205.37</v>
      </c>
      <c r="I17" s="321">
        <f>'Прайс повний'!J438</f>
        <v>205.37</v>
      </c>
      <c r="J17" s="380"/>
      <c r="K17" s="277"/>
    </row>
    <row r="18" spans="1:33" ht="75" customHeight="1" x14ac:dyDescent="0.25">
      <c r="A18" s="269"/>
      <c r="B18" s="680" t="str">
        <f>'Прайс повний'!D439</f>
        <v>КС-50-30 (50-45) ОС</v>
      </c>
      <c r="C18" s="690" t="str">
        <f>'Прайс повний'!C439</f>
        <v>ОС</v>
      </c>
      <c r="D18" s="27" t="str">
        <f>'Прайс повний'!E439</f>
        <v>Кронштейн Ф50мм без гака</v>
      </c>
      <c r="E18" s="329"/>
      <c r="F18" s="26" t="str">
        <f>'Прайс повний'!F439</f>
        <v>Використовується при монтажі освітлення вулиць. Кут нахилу 30° або 45°, діаметр 50 мм, довжина труби від опори 350 мм</v>
      </c>
      <c r="G18" s="27" t="str">
        <f>'Прайс повний'!G439</f>
        <v>шт.</v>
      </c>
      <c r="H18" s="792">
        <f>'Прайс повний'!I439</f>
        <v>179.4</v>
      </c>
      <c r="I18" s="321">
        <f>'Прайс повний'!J439</f>
        <v>179.4</v>
      </c>
      <c r="J18" s="380"/>
      <c r="K18" s="277"/>
    </row>
    <row r="19" spans="1:33" ht="75" customHeight="1" x14ac:dyDescent="0.25">
      <c r="A19" s="267"/>
      <c r="B19" s="789" t="str">
        <f>'Прайс повний'!D440</f>
        <v>КС-50-30-К LA</v>
      </c>
      <c r="C19" s="789" t="str">
        <f>'Прайс повний'!C440</f>
        <v>LA</v>
      </c>
      <c r="D19" s="325" t="str">
        <f>'Прайс повний'!E440</f>
        <v>Кронштейн Ф50мм з гаком</v>
      </c>
      <c r="E19" s="299"/>
      <c r="F19" s="312" t="str">
        <f>'Прайс повний'!F440</f>
        <v>Використовується при монтажі освітлення вулиць. Кут нахилу 30° або 45°, діаметр 50 мм, довжина труби від опори 350 мм</v>
      </c>
      <c r="G19" s="325" t="str">
        <f>'Прайс повний'!G440</f>
        <v>шт.</v>
      </c>
      <c r="H19" s="793">
        <f>'Прайс повний'!I440</f>
        <v>222.45</v>
      </c>
      <c r="I19" s="326">
        <f>'Прайс повний'!J440</f>
        <v>222.45</v>
      </c>
      <c r="J19" s="385"/>
      <c r="K19" s="268"/>
    </row>
    <row r="20" spans="1:33" ht="75" customHeight="1" x14ac:dyDescent="0.25">
      <c r="A20" s="269"/>
      <c r="B20" s="690" t="str">
        <f>'Прайс повний'!D441</f>
        <v>КСУ-40-30 ОС</v>
      </c>
      <c r="C20" s="690" t="str">
        <f>'Прайс повний'!C441</f>
        <v>ОС</v>
      </c>
      <c r="D20" s="27" t="str">
        <f>'Прайс повний'!E441</f>
        <v>Кронштейн універсальний Ф40 без гака</v>
      </c>
      <c r="E20" s="329"/>
      <c r="F20" s="26" t="str">
        <f>'Прайс повний'!F441</f>
        <v>Використовується при монтажі освітлення вулиць. Кут нахилу 30° або 45°, діаметр 40 мм, довжина труби від опори 350 мм</v>
      </c>
      <c r="G20" s="27" t="str">
        <f>'Прайс повний'!G441</f>
        <v>шт.</v>
      </c>
      <c r="H20" s="792">
        <f>'Прайс повний'!I441</f>
        <v>191.02</v>
      </c>
      <c r="I20" s="321">
        <f>'Прайс повний'!J441</f>
        <v>191.02</v>
      </c>
      <c r="J20" s="380"/>
      <c r="K20" s="277"/>
    </row>
    <row r="21" spans="1:33" ht="75" customHeight="1" x14ac:dyDescent="0.25">
      <c r="A21" s="273"/>
      <c r="B21" s="795" t="str">
        <f>'Прайс повний'!D442</f>
        <v>КСУ-40-30-К LA</v>
      </c>
      <c r="C21" s="795" t="str">
        <f>'Прайс повний'!C442</f>
        <v>LA</v>
      </c>
      <c r="D21" s="12" t="str">
        <f>'Прайс повний'!E442</f>
        <v>Кронштейн універсальний Ф40 з гаком</v>
      </c>
      <c r="F21" s="291" t="str">
        <f>'Прайс повний'!F442</f>
        <v>Використовується при монтажі освітлення вулиць. Кут нахилу 30° або 45°, діаметр 40 мм, довжина труби від опори 350 мм</v>
      </c>
      <c r="G21" s="12" t="str">
        <f>'Прайс повний'!G442</f>
        <v>шт.</v>
      </c>
      <c r="H21" s="794">
        <f>'Прайс повний'!I442</f>
        <v>227.83</v>
      </c>
      <c r="I21" s="315">
        <f>'Прайс повний'!J442</f>
        <v>227.83</v>
      </c>
      <c r="J21" s="386"/>
      <c r="K21" s="266"/>
    </row>
    <row r="22" spans="1:33" ht="75" customHeight="1" x14ac:dyDescent="0.25">
      <c r="A22" s="269"/>
      <c r="B22" s="680" t="str">
        <f>'Прайс повний'!D443</f>
        <v>КСУ-50-30 (50-45) ОС</v>
      </c>
      <c r="C22" s="690" t="str">
        <f>'Прайс повний'!C443</f>
        <v>ОС</v>
      </c>
      <c r="D22" s="27" t="str">
        <f>'Прайс повний'!E443</f>
        <v>Кронштейн універсальний Ф50 без гака</v>
      </c>
      <c r="E22" s="329"/>
      <c r="F22" s="26" t="str">
        <f>'Прайс повний'!F443</f>
        <v>Використовується при монтажі освітлення вулиць, для монтажу світильників вагою до 3 кг. Кут нахилу 30° або 45°, діаметр 50 мм, довжина труби від опори 350 мм</v>
      </c>
      <c r="G22" s="27" t="str">
        <f>'Прайс повний'!G443</f>
        <v>шт.</v>
      </c>
      <c r="H22" s="792">
        <f>'Прайс повний'!I443</f>
        <v>207.71</v>
      </c>
      <c r="I22" s="321">
        <f>'Прайс повний'!J443</f>
        <v>207.71</v>
      </c>
      <c r="J22" s="380"/>
      <c r="K22" s="277"/>
    </row>
    <row r="23" spans="1:33" ht="75" customHeight="1" x14ac:dyDescent="0.25">
      <c r="A23" s="266"/>
      <c r="B23" s="795" t="str">
        <f>'Прайс повний'!D444</f>
        <v>КСУ-50-30-К LA</v>
      </c>
      <c r="C23" s="795" t="str">
        <f>'Прайс повний'!C444</f>
        <v>LA</v>
      </c>
      <c r="D23" s="12" t="str">
        <f>'Прайс повний'!E444</f>
        <v>Кронштейн універсальний Ф50 з гаком</v>
      </c>
      <c r="F23" s="291" t="str">
        <f>'Прайс повний'!F444</f>
        <v>Використовується при монтажі освітлення вулиць, для монтажу світильників вагою до 3 кг. Кут нахилу 30° або 45°, діаметр 50 мм, довжина труби від опори 350 мм</v>
      </c>
      <c r="G23" s="12" t="str">
        <f>'Прайс повний'!G444</f>
        <v>шт.</v>
      </c>
      <c r="H23" s="794">
        <f>'Прайс повний'!I444</f>
        <v>244.92</v>
      </c>
      <c r="I23" s="315">
        <f>'Прайс повний'!J444</f>
        <v>244.92</v>
      </c>
      <c r="J23" s="386"/>
      <c r="K23" s="266"/>
    </row>
    <row r="24" spans="1:33" ht="75" customHeight="1" x14ac:dyDescent="0.25">
      <c r="A24" s="269"/>
      <c r="B24" s="690" t="str">
        <f>'Прайс повний'!D445</f>
        <v>КС-КВ-40 ОС</v>
      </c>
      <c r="C24" s="690" t="str">
        <f>'Прайс повний'!C445</f>
        <v>ОС</v>
      </c>
      <c r="D24" s="26" t="str">
        <f>'Прайс повний'!E445</f>
        <v>Кронштейн Ф40мм без гака  для квадратних опор + скоба кріплення</v>
      </c>
      <c r="E24" s="329"/>
      <c r="F24" s="26" t="str">
        <f>'Прайс повний'!F445</f>
        <v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v>
      </c>
      <c r="G24" s="27" t="str">
        <f>'Прайс повний'!G445</f>
        <v>шт.</v>
      </c>
      <c r="H24" s="792">
        <f>'Прайс повний'!I445</f>
        <v>347.25</v>
      </c>
      <c r="I24" s="321">
        <f>'Прайс повний'!J445</f>
        <v>347.25</v>
      </c>
      <c r="J24" s="380"/>
      <c r="K24" s="277"/>
    </row>
    <row r="25" spans="1:33" ht="74.25" customHeight="1" x14ac:dyDescent="0.25">
      <c r="A25" s="269"/>
      <c r="B25" s="690" t="str">
        <f>'Прайс повний'!D446</f>
        <v>КС-КВ-50 ОС</v>
      </c>
      <c r="C25" s="690" t="str">
        <f>'Прайс повний'!C446</f>
        <v>ОС</v>
      </c>
      <c r="D25" s="26" t="str">
        <f>'Прайс повний'!E446</f>
        <v>Кронштейн Ф50мм без гака для квадратних опор + скоба кріплення</v>
      </c>
      <c r="E25" s="329"/>
      <c r="F25" s="26" t="str">
        <f>'Прайс повний'!F446</f>
        <v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v>
      </c>
      <c r="G25" s="27" t="str">
        <f>'Прайс повний'!G446</f>
        <v>шт.</v>
      </c>
      <c r="H25" s="792">
        <f>'Прайс повний'!I446</f>
        <v>367.77</v>
      </c>
      <c r="I25" s="321">
        <f>'Прайс повний'!J446</f>
        <v>367.77</v>
      </c>
      <c r="J25" s="380"/>
      <c r="K25" s="277"/>
    </row>
    <row r="26" spans="1:33" ht="75" customHeight="1" x14ac:dyDescent="0.25">
      <c r="A26" s="273"/>
      <c r="B26" s="795" t="str">
        <f>'Прайс повний'!D447</f>
        <v>КС-КВ-60 ОС</v>
      </c>
      <c r="C26" s="795" t="str">
        <f>'Прайс повний'!C447</f>
        <v>ОС</v>
      </c>
      <c r="D26" s="291" t="str">
        <f>'Прайс повний'!E447</f>
        <v>Кронштейн Ф60мм без гака для квадратних опор + скоба кріплення</v>
      </c>
      <c r="F26" s="291" t="str">
        <f>'Прайс повний'!F447</f>
        <v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v>
      </c>
      <c r="G26" s="12" t="str">
        <f>'Прайс повний'!G447</f>
        <v>шт.</v>
      </c>
      <c r="H26" s="794">
        <f>'Прайс повний'!I447</f>
        <v>583.59</v>
      </c>
      <c r="I26" s="330">
        <f>'Прайс повний'!J447</f>
        <v>583.59</v>
      </c>
      <c r="J26" s="387"/>
      <c r="K26" s="266"/>
    </row>
    <row r="27" spans="1:33" ht="75" customHeight="1" x14ac:dyDescent="0.25">
      <c r="A27" s="269"/>
      <c r="B27" s="690" t="str">
        <f>'Прайс повний'!D448</f>
        <v>КС-КВ-40-К ОС</v>
      </c>
      <c r="C27" s="690" t="str">
        <f>'Прайс повний'!C448</f>
        <v>ОС</v>
      </c>
      <c r="D27" s="26" t="str">
        <f>'Прайс повний'!E448</f>
        <v>Кронштейн Ф40мм з гаком для квадратних опор + скоба кріплення</v>
      </c>
      <c r="E27" s="329"/>
      <c r="F27" s="26" t="str">
        <f>'Прайс повний'!F448</f>
        <v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v>
      </c>
      <c r="G27" s="27" t="str">
        <f>'Прайс повний'!G448</f>
        <v>шт.</v>
      </c>
      <c r="H27" s="792">
        <f>'Прайс повний'!I448</f>
        <v>366.05</v>
      </c>
      <c r="I27" s="321">
        <f>'Прайс повний'!J448</f>
        <v>366.05</v>
      </c>
      <c r="J27" s="380"/>
      <c r="K27" s="277"/>
    </row>
    <row r="28" spans="1:33" ht="75" customHeight="1" x14ac:dyDescent="0.25">
      <c r="A28" s="266"/>
      <c r="B28" s="795" t="str">
        <f>'Прайс повний'!D449</f>
        <v>КС-КВ-50-К ОС</v>
      </c>
      <c r="C28" s="795" t="str">
        <f>'Прайс повний'!C449</f>
        <v>ОС</v>
      </c>
      <c r="D28" s="291" t="str">
        <f>'Прайс повний'!E449</f>
        <v>Кронштейн Ф50мм з гаком для квадратних опор + скоба кріплення</v>
      </c>
      <c r="F28" s="291" t="str">
        <f>'Прайс повний'!F449</f>
        <v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v>
      </c>
      <c r="G28" s="12" t="str">
        <f>'Прайс повний'!G449</f>
        <v>шт.</v>
      </c>
      <c r="H28" s="794">
        <f>'Прайс повний'!I449</f>
        <v>388.36</v>
      </c>
      <c r="I28" s="315">
        <f>'Прайс повний'!J449</f>
        <v>388.36</v>
      </c>
      <c r="J28" s="386"/>
      <c r="K28" s="266"/>
    </row>
    <row r="29" spans="1:33" ht="75" customHeight="1" thickBot="1" x14ac:dyDescent="0.3">
      <c r="A29" s="335"/>
      <c r="B29" s="796" t="str">
        <f>'Прайс повний'!D450</f>
        <v>КС-КВ-60-К ОС</v>
      </c>
      <c r="C29" s="796" t="str">
        <f>'Прайс повний'!C450</f>
        <v>ОС</v>
      </c>
      <c r="D29" s="336" t="str">
        <f>'Прайс повний'!E450</f>
        <v>Кронштейн Ф60мм з гаком для квадратних опор + скоба кріплення</v>
      </c>
      <c r="E29" s="337"/>
      <c r="F29" s="336" t="str">
        <f>'Прайс повний'!F450</f>
        <v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v>
      </c>
      <c r="G29" s="338" t="str">
        <f>'Прайс повний'!G450</f>
        <v>шт.</v>
      </c>
      <c r="H29" s="797">
        <f>'Прайс повний'!I450</f>
        <v>693.81</v>
      </c>
      <c r="I29" s="339">
        <f>'Прайс повний'!J450</f>
        <v>693.81</v>
      </c>
      <c r="J29" s="388"/>
      <c r="K29" s="340"/>
    </row>
    <row r="30" spans="1:33" ht="18" customHeight="1" thickBot="1" x14ac:dyDescent="0.3">
      <c r="A30" s="341"/>
      <c r="B30" s="293"/>
      <c r="C30" s="294"/>
      <c r="D30" s="294"/>
      <c r="E30" s="1660" t="s">
        <v>1219</v>
      </c>
      <c r="F30" s="1660"/>
      <c r="G30" s="1487"/>
      <c r="H30" s="1487"/>
      <c r="I30" s="307"/>
      <c r="J30" s="383"/>
      <c r="K30" s="308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45" customHeight="1" x14ac:dyDescent="0.25">
      <c r="A31" s="365"/>
      <c r="B31" s="787" t="str">
        <f>'Прайс повний'!D451</f>
        <v>ПА 1-1 AL</v>
      </c>
      <c r="C31" s="787" t="str">
        <f>'Прайс повний'!C451</f>
        <v>AL</v>
      </c>
      <c r="D31" s="304" t="str">
        <f>'Прайс повний'!E451</f>
        <v xml:space="preserve">Затискач плашковий ПА-1-1 </v>
      </c>
      <c r="E31" s="364"/>
      <c r="F31" s="363" t="str">
        <f>'Прайс повний'!F451</f>
        <v>Призначені для з'єднання алюмінієвих і сталеалюмінієвих дротів.  Діаметр провідника від 5,1мм до 9,6мм</v>
      </c>
      <c r="G31" s="304" t="str">
        <f>'Прайс повний'!G450</f>
        <v>шт.</v>
      </c>
      <c r="H31" s="787">
        <f>'Прайс повний'!I451</f>
        <v>30.42</v>
      </c>
      <c r="I31" s="313">
        <f>'Прайс повний'!J451</f>
        <v>30.42</v>
      </c>
      <c r="J31" s="385"/>
      <c r="K31" s="268"/>
    </row>
    <row r="32" spans="1:33" ht="45" customHeight="1" x14ac:dyDescent="0.25">
      <c r="A32" s="267"/>
      <c r="B32" s="787" t="str">
        <f>'Прайс повний'!D452</f>
        <v>ПА 2-1 AL</v>
      </c>
      <c r="C32" s="787" t="str">
        <f>'Прайс повний'!C452</f>
        <v>AL</v>
      </c>
      <c r="D32" s="304" t="str">
        <f>'Прайс повний'!E452</f>
        <v xml:space="preserve">Затискач плашковий ПА-2-1 </v>
      </c>
      <c r="E32" s="299"/>
      <c r="F32" s="302" t="str">
        <f>'Прайс повний'!F452</f>
        <v>Призначені для з'єднання алюмінієвих і сталеалюмінієвих дротів. Діаметр провідника від 9,6мм до 12,3мм</v>
      </c>
      <c r="G32" s="304" t="str">
        <f>'Прайс повний'!G451</f>
        <v>шт.</v>
      </c>
      <c r="H32" s="787">
        <f>'Прайс повний'!I452</f>
        <v>82.16</v>
      </c>
      <c r="I32" s="313">
        <f>'Прайс повний'!J452</f>
        <v>82.16</v>
      </c>
      <c r="J32" s="385"/>
      <c r="K32" s="268"/>
    </row>
    <row r="33" spans="1:33" ht="45" customHeight="1" x14ac:dyDescent="0.25">
      <c r="A33" s="266"/>
      <c r="B33" s="798" t="str">
        <f>'Прайс повний'!D453</f>
        <v>ПА 2-2 AL</v>
      </c>
      <c r="C33" s="798" t="str">
        <f>'Прайс повний'!C453</f>
        <v>AL</v>
      </c>
      <c r="D33" s="287" t="str">
        <f>'Прайс повний'!E453</f>
        <v>Затискач плашковий ПА-2-2</v>
      </c>
      <c r="F33" s="298" t="str">
        <f>'Прайс повний'!F453</f>
        <v>Призначені для з'єднання алюмінієвих і сталеалюмінієвих дротів. Діаметр провідника від 9,6мм до 12,3мм</v>
      </c>
      <c r="G33" s="287" t="str">
        <f>'Прайс повний'!G452</f>
        <v>шт.</v>
      </c>
      <c r="H33" s="798">
        <f>'Прайс повний'!I453</f>
        <v>121.7</v>
      </c>
      <c r="I33" s="306">
        <f>'Прайс повний'!J453</f>
        <v>121.7</v>
      </c>
      <c r="J33" s="386"/>
      <c r="K33" s="266"/>
    </row>
    <row r="34" spans="1:33" ht="45" customHeight="1" x14ac:dyDescent="0.25">
      <c r="A34" s="269"/>
      <c r="B34" s="799" t="str">
        <f>'Прайс повний'!D454</f>
        <v>ПА 3-2 AL</v>
      </c>
      <c r="C34" s="799" t="str">
        <f>'Прайс повний'!C454</f>
        <v>AL</v>
      </c>
      <c r="D34" s="274" t="str">
        <f>'Прайс повний'!E454</f>
        <v>Затискач плашковий ПА-3-2</v>
      </c>
      <c r="E34" s="329"/>
      <c r="F34" s="278" t="str">
        <f>'Прайс повний'!F454</f>
        <v>Призначені для з'єднання алюмінієвих і сталеалюмінієвих дротів. Діаметр провідника від 12,3мм до 14мм</v>
      </c>
      <c r="G34" s="274" t="str">
        <f>'Прайс повний'!G453</f>
        <v>шт.</v>
      </c>
      <c r="H34" s="799">
        <f>'Прайс повний'!I454</f>
        <v>184.39</v>
      </c>
      <c r="I34" s="346">
        <f>'Прайс повний'!J454</f>
        <v>184.39</v>
      </c>
      <c r="J34" s="380"/>
      <c r="K34" s="277"/>
    </row>
    <row r="35" spans="1:33" ht="45" customHeight="1" x14ac:dyDescent="0.25">
      <c r="A35" s="269"/>
      <c r="B35" s="799" t="str">
        <f>'Прайс повний'!D455</f>
        <v>ПА 4-1 AL</v>
      </c>
      <c r="C35" s="799" t="str">
        <f>'Прайс повний'!C455</f>
        <v>AL</v>
      </c>
      <c r="D35" s="274" t="str">
        <f>'Прайс повний'!E455</f>
        <v xml:space="preserve">Затискач плашковий ПА 4-1 </v>
      </c>
      <c r="E35" s="329"/>
      <c r="F35" s="278" t="str">
        <f>'Прайс повний'!F455</f>
        <v>Призначені для з'єднання алюмінієвих і сталеалюмінієвих дротів. Діаметр провідника від 15,4мм до 20мм</v>
      </c>
      <c r="G35" s="274" t="str">
        <f>'Прайс повний'!G454</f>
        <v>шт.</v>
      </c>
      <c r="H35" s="799">
        <f>'Прайс повний'!I455</f>
        <v>752.38</v>
      </c>
      <c r="I35" s="346">
        <f>'Прайс повний'!J455</f>
        <v>752.38</v>
      </c>
      <c r="J35" s="380"/>
      <c r="K35" s="277"/>
    </row>
    <row r="36" spans="1:33" ht="45" customHeight="1" x14ac:dyDescent="0.25">
      <c r="A36" s="266"/>
      <c r="B36" s="798" t="str">
        <f>'Прайс повний'!D456</f>
        <v>ПС 1-1 ОС</v>
      </c>
      <c r="C36" s="798" t="str">
        <f>'Прайс повний'!C456</f>
        <v>ОС</v>
      </c>
      <c r="D36" s="287" t="str">
        <f>'Прайс повний'!E456</f>
        <v>Затискач плашковий ПС-1-1</v>
      </c>
      <c r="F36" s="298" t="str">
        <f>'Прайс повний'!F456</f>
        <v>Призначені для з'єднання сталевих дротів і канатів. Діаметр провідника від 5,5мм до 8,6мм</v>
      </c>
      <c r="G36" s="287" t="str">
        <f>'Прайс повний'!G455</f>
        <v>шт.</v>
      </c>
      <c r="H36" s="798">
        <f>'Прайс повний'!I456</f>
        <v>32.21</v>
      </c>
      <c r="I36" s="306">
        <f>'Прайс повний'!J456</f>
        <v>32.21</v>
      </c>
      <c r="J36" s="386"/>
      <c r="K36" s="266"/>
    </row>
    <row r="37" spans="1:33" ht="90.75" customHeight="1" thickBot="1" x14ac:dyDescent="0.3">
      <c r="A37" s="327"/>
      <c r="B37" s="800" t="str">
        <f>'Прайс повний'!D457</f>
        <v>ПС 2-1 ОС</v>
      </c>
      <c r="C37" s="785" t="str">
        <f>'Прайс повний'!C457</f>
        <v>ОС</v>
      </c>
      <c r="D37" s="272" t="str">
        <f>'Прайс повний'!E457</f>
        <v xml:space="preserve">Затискач плашковий ПС-2-1(заземлення) </v>
      </c>
      <c r="E37" s="311"/>
      <c r="F37" s="300" t="str">
        <f>'Прайс повний'!F457</f>
        <v>Застосовуються при монтажі СІП лінійної арматури та служать важливими елементами при заземленні сталевих конструкцій опор для з'єднання заземлюючих провідників. Діаметр провідника від 9,1мм до 12мм</v>
      </c>
      <c r="G37" s="361" t="str">
        <f>'Прайс повний'!G456</f>
        <v>шт.</v>
      </c>
      <c r="H37" s="801">
        <f>'Прайс повний'!I457</f>
        <v>55.77</v>
      </c>
      <c r="I37" s="362">
        <f>'Прайс повний'!J457</f>
        <v>55.77</v>
      </c>
      <c r="J37" s="388"/>
      <c r="K37" s="340"/>
    </row>
    <row r="38" spans="1:33" ht="18" customHeight="1" thickBot="1" x14ac:dyDescent="0.3">
      <c r="A38" s="292"/>
      <c r="B38" s="332"/>
      <c r="C38" s="294"/>
      <c r="D38" s="294"/>
      <c r="E38" s="1661" t="s">
        <v>1240</v>
      </c>
      <c r="F38" s="1661"/>
      <c r="G38" s="1665"/>
      <c r="H38" s="1665"/>
      <c r="I38" s="333"/>
      <c r="J38" s="389"/>
      <c r="K38" s="33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1:33" ht="45" customHeight="1" x14ac:dyDescent="0.25">
      <c r="A39" s="310"/>
      <c r="B39" s="798" t="str">
        <f>'Прайс повний'!D458</f>
        <v>ЗА 1.1 Fe</v>
      </c>
      <c r="C39" s="798" t="str">
        <f>'Прайс повний'!C458</f>
        <v>Fe</v>
      </c>
      <c r="D39" s="287" t="str">
        <f>'Прайс повний'!E458</f>
        <v xml:space="preserve">Затискач натяжний анкерний ЗА 1.1 </v>
      </c>
      <c r="F39" s="291" t="str">
        <f>'Прайс повний'!F458</f>
        <v xml:space="preserve"> К-сть проводів-2, переріз провідників: 16-25мм2</v>
      </c>
      <c r="G39" s="287" t="str">
        <f>'Прайс повний'!G458</f>
        <v>шт.</v>
      </c>
      <c r="H39" s="798">
        <f>'Прайс повний'!I458</f>
        <v>26.83</v>
      </c>
      <c r="I39" s="306">
        <f>'Прайс повний'!J458</f>
        <v>26.83</v>
      </c>
      <c r="J39" s="379"/>
      <c r="K39" s="266"/>
    </row>
    <row r="40" spans="1:33" ht="45" customHeight="1" x14ac:dyDescent="0.25">
      <c r="A40" s="269"/>
      <c r="B40" s="799" t="str">
        <f>'Прайс повний'!D459</f>
        <v>ЗА 1.2 Fe</v>
      </c>
      <c r="C40" s="799" t="str">
        <f>'Прайс повний'!C459</f>
        <v>Fe</v>
      </c>
      <c r="D40" s="274" t="str">
        <f>'Прайс повний'!E459</f>
        <v>Затискач анкерний ЗА 4 1.2</v>
      </c>
      <c r="E40" s="329"/>
      <c r="F40" s="26" t="str">
        <f>'Прайс повний'!F459</f>
        <v xml:space="preserve"> К-сть проводів-4, переріз провідників: 16-25мм2</v>
      </c>
      <c r="G40" s="274" t="str">
        <f>'Прайс повний'!G513</f>
        <v>шт.</v>
      </c>
      <c r="H40" s="799">
        <f>'Прайс повний'!I459</f>
        <v>31.27</v>
      </c>
      <c r="I40" s="346">
        <f>'Прайс повний'!J459</f>
        <v>31.27</v>
      </c>
      <c r="J40" s="380"/>
      <c r="K40" s="277"/>
    </row>
    <row r="41" spans="1:33" ht="45" customHeight="1" x14ac:dyDescent="0.25">
      <c r="A41" s="267"/>
      <c r="B41" s="787" t="str">
        <f>'Прайс повний'!D460</f>
        <v>ЗА 2.1 Fe</v>
      </c>
      <c r="C41" s="787" t="str">
        <f>'Прайс повний'!C460</f>
        <v>Fe</v>
      </c>
      <c r="D41" s="304" t="str">
        <f>'Прайс повний'!E460</f>
        <v>Затискач натяжний анкерний ЗА 2 2.1</v>
      </c>
      <c r="E41" s="299"/>
      <c r="F41" s="312" t="str">
        <f>'Прайс повний'!F460</f>
        <v>К-сть проводів-2, переріз провідників: 16-25мм3</v>
      </c>
      <c r="G41" s="304" t="str">
        <f>'Прайс повний'!G514</f>
        <v>шт.</v>
      </c>
      <c r="H41" s="787">
        <f>'Прайс повний'!I460</f>
        <v>44.69</v>
      </c>
      <c r="I41" s="313">
        <f>'Прайс повний'!J460</f>
        <v>44.69</v>
      </c>
      <c r="J41" s="385"/>
      <c r="K41" s="268"/>
    </row>
    <row r="42" spans="1:33" ht="45" customHeight="1" x14ac:dyDescent="0.25">
      <c r="A42" s="266"/>
      <c r="B42" s="798" t="str">
        <f>'Прайс повний'!D461</f>
        <v>ЗА 2.2 Fe</v>
      </c>
      <c r="C42" s="798" t="str">
        <f>'Прайс повний'!C461</f>
        <v>Fe</v>
      </c>
      <c r="D42" s="287" t="str">
        <f>'Прайс повний'!E461</f>
        <v>Затискач натяжний анкерний ЗА 2.2 4</v>
      </c>
      <c r="F42" s="291" t="str">
        <f>'Прайс повний'!F461</f>
        <v>Для кріплення проводів СІП на великих прольотах. Кількість проводів - 4, Переріз провідників: 16-25 мм2</v>
      </c>
      <c r="G42" s="287" t="str">
        <f>'Прайс повний'!G461</f>
        <v>шт.</v>
      </c>
      <c r="H42" s="798">
        <f>'Прайс повний'!I461</f>
        <v>53.66</v>
      </c>
      <c r="I42" s="306">
        <f>'Прайс повний'!J461</f>
        <v>53.66</v>
      </c>
      <c r="J42" s="386"/>
      <c r="K42" s="266"/>
    </row>
    <row r="43" spans="1:33" ht="45" customHeight="1" x14ac:dyDescent="0.25">
      <c r="A43" s="269"/>
      <c r="B43" s="799" t="str">
        <f>'Прайс повний'!D462</f>
        <v>ЗА 3.1 Fe</v>
      </c>
      <c r="C43" s="799" t="str">
        <f>'Прайс повний'!C462</f>
        <v>Fe</v>
      </c>
      <c r="D43" s="274" t="str">
        <f>'Прайс повний'!E462</f>
        <v>Затискач натяжний анкерний ЗА 3.1</v>
      </c>
      <c r="E43" s="329"/>
      <c r="F43" s="26" t="str">
        <f>'Прайс повний'!F462</f>
        <v xml:space="preserve">Для натягу або підтримки двожильних кабелів з перетином від 25 до 70 мм2. </v>
      </c>
      <c r="G43" s="274" t="str">
        <f>'Прайс повний'!G462</f>
        <v>шт.</v>
      </c>
      <c r="H43" s="799">
        <f>'Прайс повний'!I462</f>
        <v>51.71</v>
      </c>
      <c r="I43" s="346">
        <f>'Прайс повний'!J462</f>
        <v>51.71</v>
      </c>
      <c r="J43" s="380"/>
      <c r="K43" s="277"/>
    </row>
    <row r="44" spans="1:33" ht="45" customHeight="1" x14ac:dyDescent="0.25">
      <c r="A44" s="266"/>
      <c r="B44" s="798" t="str">
        <f>'Прайс повний'!D463</f>
        <v>ЗА 3.2 Fe</v>
      </c>
      <c r="C44" s="798" t="str">
        <f>'Прайс повний'!C463</f>
        <v>Fe</v>
      </c>
      <c r="D44" s="287" t="str">
        <f>'Прайс повний'!E463</f>
        <v>Затискач натяжний анкерний ЗА 3.2</v>
      </c>
      <c r="F44" s="291" t="str">
        <f>'Прайс повний'!F463</f>
        <v xml:space="preserve">Для натягу або підтримки 4-х жильних кабелів з перетином від 25 до 70 мм2. </v>
      </c>
      <c r="G44" s="287" t="str">
        <f>'Прайс повний'!G463</f>
        <v>шт.</v>
      </c>
      <c r="H44" s="798">
        <f>'Прайс повний'!I463</f>
        <v>107.25</v>
      </c>
      <c r="I44" s="306">
        <f>'Прайс повний'!J463</f>
        <v>107.25</v>
      </c>
      <c r="J44" s="386"/>
      <c r="K44" s="266"/>
    </row>
    <row r="45" spans="1:33" ht="45" customHeight="1" x14ac:dyDescent="0.25">
      <c r="A45" s="269"/>
      <c r="B45" s="799" t="str">
        <f>'Прайс повний'!D464</f>
        <v>ЗА 4.2 Fe</v>
      </c>
      <c r="C45" s="799" t="str">
        <f>'Прайс повний'!C464</f>
        <v>Fe</v>
      </c>
      <c r="D45" s="274" t="str">
        <f>'Прайс повний'!E464</f>
        <v>Затискач натяжний анкерний ЗА 4.2</v>
      </c>
      <c r="E45" s="329"/>
      <c r="F45" s="26" t="str">
        <f>'Прайс повний'!F464</f>
        <v>Кількість проводів - 4, Переріз провідників: 35-120 мм2</v>
      </c>
      <c r="G45" s="274" t="str">
        <f>'Прайс повний'!G464</f>
        <v>шт.</v>
      </c>
      <c r="H45" s="799">
        <f>'Прайс повний'!I464</f>
        <v>196.63</v>
      </c>
      <c r="I45" s="346">
        <f>'Прайс повний'!J464</f>
        <v>196.63</v>
      </c>
      <c r="J45" s="380"/>
      <c r="K45" s="277"/>
    </row>
    <row r="46" spans="1:33" ht="45" customHeight="1" thickBot="1" x14ac:dyDescent="0.3">
      <c r="A46" s="309"/>
      <c r="B46" s="798" t="str">
        <f>'Прайс повний'!D465</f>
        <v>ZAS Fe</v>
      </c>
      <c r="C46" s="798" t="str">
        <f>'Прайс повний'!C465</f>
        <v>Fe</v>
      </c>
      <c r="D46" s="287" t="str">
        <f>'Прайс повний'!E465</f>
        <v xml:space="preserve">Затискач анкерний силовий ZAS </v>
      </c>
      <c r="F46" s="291" t="str">
        <f>'Прайс повний'!F465</f>
        <v>Кількість проводів - 4, Переріз провідників: 150-240 мм3</v>
      </c>
      <c r="G46" s="287" t="str">
        <f>'Прайс повний'!G465</f>
        <v>шт.</v>
      </c>
      <c r="H46" s="798">
        <f>'Прайс повний'!I465</f>
        <v>2472.6</v>
      </c>
      <c r="I46" s="306">
        <f>'Прайс повний'!J465</f>
        <v>2472.6</v>
      </c>
      <c r="J46" s="386"/>
      <c r="K46" s="266"/>
    </row>
    <row r="47" spans="1:33" ht="18" customHeight="1" thickBot="1" x14ac:dyDescent="0.3">
      <c r="A47" s="292"/>
      <c r="B47" s="293"/>
      <c r="C47" s="294"/>
      <c r="D47" s="294"/>
      <c r="E47" s="1661" t="s">
        <v>1302</v>
      </c>
      <c r="F47" s="1661"/>
      <c r="G47" s="1487"/>
      <c r="H47" s="1487"/>
      <c r="I47" s="307"/>
      <c r="J47" s="383"/>
      <c r="K47" s="308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37.5" customHeight="1" x14ac:dyDescent="0.25">
      <c r="A48" s="310"/>
      <c r="B48" s="798" t="str">
        <f>'Прайс повний'!D466</f>
        <v>ЗПУЕ Ni</v>
      </c>
      <c r="C48" s="798" t="str">
        <f>'Прайс повний'!C466</f>
        <v>Ni</v>
      </c>
      <c r="D48" s="287" t="str">
        <f>'Прайс повний'!E466</f>
        <v xml:space="preserve">Затискач підтримуючий ЗПУЕ 2-4 </v>
      </c>
      <c r="F48" s="291" t="str">
        <f>'Прайс повний'!F466</f>
        <v xml:space="preserve">Перетин проводів: 16-120 мм2, Кількість проводів :2-4 </v>
      </c>
      <c r="G48" s="287" t="str">
        <f>'Прайс повний'!G466</f>
        <v>шт.</v>
      </c>
      <c r="H48" s="798">
        <f>'Прайс повний'!I466</f>
        <v>81.900000000000006</v>
      </c>
      <c r="I48" s="306">
        <f>'Прайс повний'!J466</f>
        <v>81.900000000000006</v>
      </c>
      <c r="J48" s="386"/>
      <c r="K48" s="266"/>
    </row>
    <row r="49" spans="1:33" ht="37.5" customHeight="1" x14ac:dyDescent="0.25">
      <c r="A49" s="269"/>
      <c r="B49" s="799" t="str">
        <f>'Прайс повний'!D467</f>
        <v>ZPS Ni</v>
      </c>
      <c r="C49" s="799" t="str">
        <f>'Прайс повний'!C467</f>
        <v>Ni</v>
      </c>
      <c r="D49" s="274" t="str">
        <f>'Прайс повний'!E467</f>
        <v xml:space="preserve">Затискач підтримуючий силовий ZPS </v>
      </c>
      <c r="E49" s="329"/>
      <c r="F49" s="26" t="str">
        <f>'Прайс повний'!F467</f>
        <v>Перетин проводів: 95-240 мм2, Кількість проводів : 4</v>
      </c>
      <c r="G49" s="274" t="str">
        <f>'Прайс повний'!G512</f>
        <v>шт.</v>
      </c>
      <c r="H49" s="799">
        <f>'Прайс повний'!I467</f>
        <v>2860</v>
      </c>
      <c r="I49" s="346">
        <f>'Прайс повний'!J467</f>
        <v>2860</v>
      </c>
      <c r="J49" s="380"/>
      <c r="K49" s="277"/>
    </row>
    <row r="50" spans="1:33" ht="37.5" customHeight="1" x14ac:dyDescent="0.25">
      <c r="A50" s="266"/>
      <c r="B50" s="798" t="str">
        <f>'Прайс повний'!D468</f>
        <v>ZCEP  OCH+PL</v>
      </c>
      <c r="C50" s="798" t="str">
        <f>'Прайс повний'!C468</f>
        <v>OCH+PL</v>
      </c>
      <c r="D50" s="287" t="str">
        <f>'Прайс повний'!E468</f>
        <v xml:space="preserve">Затискач проколюючий ZCEP </v>
      </c>
      <c r="F50" s="291" t="str">
        <f>'Прайс повний'!F468</f>
        <v>Призначений для герметичного з'єднання проводів освітлення і електричних з'єднань між СІП без зняття ізоляції й під напругою</v>
      </c>
      <c r="G50" s="287" t="str">
        <f>'Прайс повний'!G513</f>
        <v>шт.</v>
      </c>
      <c r="H50" s="798">
        <f>'Прайс повний'!I468</f>
        <v>34.159999999999997</v>
      </c>
      <c r="I50" s="306">
        <f>'Прайс повний'!J468</f>
        <v>34.159999999999997</v>
      </c>
      <c r="J50" s="386"/>
      <c r="K50" s="266"/>
    </row>
    <row r="51" spans="1:33" ht="37.5" customHeight="1" x14ac:dyDescent="0.25">
      <c r="A51" s="269"/>
      <c r="B51" s="799" t="str">
        <f>'Прайс повний'!D469</f>
        <v>ZC 2-95 OCH+PL</v>
      </c>
      <c r="C51" s="799" t="str">
        <f>'Прайс повний'!C469</f>
        <v>OCH+PL</v>
      </c>
      <c r="D51" s="274" t="str">
        <f>'Прайс повний'!E469</f>
        <v>Затискач проколюючий ZC 2-95</v>
      </c>
      <c r="E51" s="329"/>
      <c r="F51" s="26" t="str">
        <f>'Прайс повний'!F469</f>
        <v>Підходить для електроз'єднань і відгалужень всіх видів проводу СІП, а так само проводів освітлення.</v>
      </c>
      <c r="G51" s="274" t="str">
        <f>'Прайс повний'!G514</f>
        <v>шт.</v>
      </c>
      <c r="H51" s="799">
        <f>'Прайс повний'!I469</f>
        <v>68.25</v>
      </c>
      <c r="I51" s="346">
        <f>'Прайс повний'!J469</f>
        <v>68.25</v>
      </c>
      <c r="J51" s="380"/>
      <c r="K51" s="277"/>
    </row>
    <row r="52" spans="1:33" ht="37.5" customHeight="1" x14ac:dyDescent="0.25">
      <c r="A52" s="266"/>
      <c r="B52" s="798" t="str">
        <f>'Прайс повний'!D470</f>
        <v>ЗПЕТ AL+PL</v>
      </c>
      <c r="C52" s="798" t="str">
        <f>'Прайс повний'!C470</f>
        <v>AL+PL</v>
      </c>
      <c r="D52" s="287" t="str">
        <f>'Прайс повний'!E470</f>
        <v>Затискач проколюючий ЗПЕТ</v>
      </c>
      <c r="F52" s="291" t="str">
        <f>'Прайс повний'!F470</f>
        <v xml:space="preserve">Для створення електричних з'єднань між проводами СІП і кабелями </v>
      </c>
      <c r="G52" s="287" t="str">
        <f>'Прайс повний'!G470</f>
        <v>шт.</v>
      </c>
      <c r="H52" s="798">
        <f>'Прайс повний'!I470</f>
        <v>88.25</v>
      </c>
      <c r="I52" s="306">
        <f>'Прайс повний'!J470</f>
        <v>88.25</v>
      </c>
      <c r="J52" s="386"/>
      <c r="K52" s="266"/>
    </row>
    <row r="53" spans="1:33" ht="48.75" customHeight="1" x14ac:dyDescent="0.25">
      <c r="A53" s="269"/>
      <c r="B53" s="799" t="str">
        <f>'Прайс повний'!D471</f>
        <v>ЗОІ OCH+PL</v>
      </c>
      <c r="C53" s="799" t="str">
        <f>'Прайс повний'!C471</f>
        <v>OCH+PL</v>
      </c>
      <c r="D53" s="274" t="str">
        <f>'Прайс повний'!E471</f>
        <v>Затискач проколюючий ЗОІ</v>
      </c>
      <c r="E53" s="329"/>
      <c r="F53" s="26" t="str">
        <f>'Прайс повний'!F471</f>
        <v>Для монтажу на лініях СІП які знаходяться під напругою. Перетин жили відгалуження : 35-150 мм2, Перетин магістральної жили: 35-150 мм2</v>
      </c>
      <c r="G53" s="274" t="str">
        <f>'Прайс повний'!G516</f>
        <v>шт.</v>
      </c>
      <c r="H53" s="799">
        <f>'Прайс повний'!I471</f>
        <v>547.29999999999995</v>
      </c>
      <c r="I53" s="346">
        <f>'Прайс повний'!J471</f>
        <v>547.29999999999995</v>
      </c>
      <c r="J53" s="380"/>
      <c r="K53" s="277"/>
    </row>
    <row r="54" spans="1:33" ht="37.5" customHeight="1" x14ac:dyDescent="0.25">
      <c r="A54" s="266"/>
      <c r="B54" s="798" t="str">
        <f>'Прайс повний'!D472</f>
        <v>ZC3-95 PL</v>
      </c>
      <c r="C54" s="798" t="str">
        <f>'Прайс повний'!C472</f>
        <v>PL</v>
      </c>
      <c r="D54" s="287" t="str">
        <f>'Прайс повний'!E472</f>
        <v>Затискач проколюючий ZC3-95</v>
      </c>
      <c r="F54" s="291" t="str">
        <f>'Прайс повний'!F472</f>
        <v xml:space="preserve">Для з'єднання і відгалуження фазних і нульових самонесучих ізольованих проводів напругою до 1 кВ </v>
      </c>
      <c r="G54" s="287" t="str">
        <f>'Прайс повний'!G517</f>
        <v>шт.</v>
      </c>
      <c r="H54" s="798">
        <f>'Прайс повний'!I472</f>
        <v>97.5</v>
      </c>
      <c r="I54" s="306">
        <f>'Прайс повний'!J472</f>
        <v>97.5</v>
      </c>
      <c r="J54" s="386"/>
      <c r="K54" s="266"/>
    </row>
    <row r="55" spans="1:33" ht="37.5" customHeight="1" x14ac:dyDescent="0.25">
      <c r="A55" s="269"/>
      <c r="B55" s="799" t="str">
        <f>'Прайс повний'!D473</f>
        <v>У731 CuZn+PL</v>
      </c>
      <c r="C55" s="799" t="str">
        <f>'Прайс повний'!C473</f>
        <v>CuZn+PL</v>
      </c>
      <c r="D55" s="274" t="str">
        <f>'Прайс повний'!E473</f>
        <v>Зжим У731</v>
      </c>
      <c r="E55" s="329"/>
      <c r="F55" s="26" t="str">
        <f>'Прайс повний'!F473</f>
        <v>Діаметр магістрального проводу 4-10мм, Розміри 45х45х36 мм, діаметр проводу - 1,5-10мм</v>
      </c>
      <c r="G55" s="274" t="str">
        <f>'Прайс повний'!G518</f>
        <v>шт.</v>
      </c>
      <c r="H55" s="799">
        <f>'Прайс повний'!I473</f>
        <v>33.299999999999997</v>
      </c>
      <c r="I55" s="346">
        <f>'Прайс повний'!J473</f>
        <v>33.299999999999997</v>
      </c>
      <c r="J55" s="380"/>
      <c r="K55" s="277"/>
    </row>
    <row r="56" spans="1:33" ht="37.5" customHeight="1" x14ac:dyDescent="0.25">
      <c r="A56" s="269"/>
      <c r="B56" s="799" t="str">
        <f>'Прайс повний'!D474</f>
        <v>У733 CuZn+PL</v>
      </c>
      <c r="C56" s="799" t="str">
        <f>'Прайс повний'!C474</f>
        <v>CuZn+PL</v>
      </c>
      <c r="D56" s="274" t="str">
        <f>'Прайс повний'!E474</f>
        <v>Зжим У733</v>
      </c>
      <c r="E56" s="329"/>
      <c r="F56" s="26" t="str">
        <f>'Прайс повний'!F474</f>
        <v>Діаметр магістрального проводу 16-35мм, Розміри 45х45х36 мм, діаметр проводу 1,5-10мм</v>
      </c>
      <c r="G56" s="274" t="str">
        <f>'Прайс повний'!G519</f>
        <v>шт.</v>
      </c>
      <c r="H56" s="799">
        <f>'Прайс повний'!I474</f>
        <v>33.299999999999997</v>
      </c>
      <c r="I56" s="346">
        <f>'Прайс повний'!J474</f>
        <v>33.299999999999997</v>
      </c>
      <c r="J56" s="380"/>
      <c r="K56" s="277"/>
    </row>
    <row r="57" spans="1:33" ht="37.5" customHeight="1" thickBot="1" x14ac:dyDescent="0.3">
      <c r="A57" s="309"/>
      <c r="B57" s="798" t="str">
        <f>'Прайс повний'!D475</f>
        <v>У734 CuZn+PL</v>
      </c>
      <c r="C57" s="798" t="str">
        <f>'Прайс повний'!C475</f>
        <v>CuZn+PL</v>
      </c>
      <c r="D57" s="287" t="str">
        <f>'Прайс повний'!E475</f>
        <v>Зжим У734</v>
      </c>
      <c r="F57" s="291" t="str">
        <f>'Прайс повний'!F475</f>
        <v>Діаметр магістрального проводу 16-35мм, Розміри 45х45х36 мм, діаметр проводу 16-25мм</v>
      </c>
      <c r="G57" s="287" t="str">
        <f>'Прайс повний'!G520</f>
        <v>шт.</v>
      </c>
      <c r="H57" s="798">
        <f>'Прайс повний'!I475</f>
        <v>33.299999999999997</v>
      </c>
      <c r="I57" s="306">
        <f>'Прайс повний'!J475</f>
        <v>33.299999999999997</v>
      </c>
      <c r="J57" s="386"/>
      <c r="K57" s="309"/>
    </row>
    <row r="58" spans="1:33" ht="18" customHeight="1" thickBot="1" x14ac:dyDescent="0.3">
      <c r="A58" s="292"/>
      <c r="B58" s="293"/>
      <c r="C58" s="294"/>
      <c r="D58" s="294"/>
      <c r="E58" s="1661" t="s">
        <v>1313</v>
      </c>
      <c r="F58" s="1661"/>
      <c r="G58" s="1487"/>
      <c r="H58" s="1487"/>
      <c r="I58" s="307"/>
      <c r="J58" s="383"/>
      <c r="K58" s="297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3" ht="37.5" customHeight="1" x14ac:dyDescent="0.25">
      <c r="A59" s="266"/>
      <c r="B59" s="798" t="str">
        <f>'Прайс повний'!D476</f>
        <v>ИНХ-01 Fe</v>
      </c>
      <c r="C59" s="798" t="str">
        <f>'Прайс повний'!C476</f>
        <v>Fe</v>
      </c>
      <c r="D59" s="298" t="str">
        <f>'Прайс повний'!E476</f>
        <v xml:space="preserve">Інструмент для натягування і різання бандажної стрічки </v>
      </c>
      <c r="F59" s="291" t="str">
        <f>'Прайс повний'!F476</f>
        <v>Максимальна ширина бандажної стрічки, якуможна обрізати - 20мм, товщина - 1,5мм </v>
      </c>
      <c r="G59" s="287" t="str">
        <f>'Прайс повний'!G521</f>
        <v>шт.</v>
      </c>
      <c r="H59" s="798">
        <f>'Прайс повний'!I476</f>
        <v>4680</v>
      </c>
      <c r="I59" s="306">
        <f>'Прайс повний'!J476</f>
        <v>4680</v>
      </c>
      <c r="J59" s="386"/>
      <c r="K59" s="310"/>
    </row>
    <row r="60" spans="1:33" ht="37.5" customHeight="1" x14ac:dyDescent="0.25">
      <c r="A60" s="269"/>
      <c r="B60" s="799" t="str">
        <f>'Прайс повний'!D477</f>
        <v>ИНC-20 Fe</v>
      </c>
      <c r="C60" s="799" t="str">
        <f>'Прайс повний'!C477</f>
        <v>Fe</v>
      </c>
      <c r="D60" s="278" t="str">
        <f>'Прайс повний'!E477</f>
        <v xml:space="preserve">Інструмент для натягування бандажної стрічки </v>
      </c>
      <c r="E60" s="329"/>
      <c r="F60" s="26" t="str">
        <f>'Прайс повний'!F477</f>
        <v>Sicame PCL, максимальна ширина стрічки - 20мм</v>
      </c>
      <c r="G60" s="274" t="str">
        <f>'Прайс повний'!G522</f>
        <v>шт.</v>
      </c>
      <c r="H60" s="799">
        <f>'Прайс повний'!I477</f>
        <v>4550.05</v>
      </c>
      <c r="I60" s="346">
        <f>'Прайс повний'!J477</f>
        <v>4550.05</v>
      </c>
      <c r="J60" s="380"/>
      <c r="K60" s="277"/>
    </row>
    <row r="61" spans="1:33" ht="37.5" customHeight="1" x14ac:dyDescent="0.25">
      <c r="A61" s="266"/>
      <c r="B61" s="798" t="str">
        <f>'Прайс повний'!D478</f>
        <v>Х-1 Fe</v>
      </c>
      <c r="C61" s="798" t="str">
        <f>'Прайс повний'!C478</f>
        <v>Fe</v>
      </c>
      <c r="D61" s="298" t="str">
        <f>'Прайс повний'!E478</f>
        <v xml:space="preserve">Захоплення «жаба» для протяжки канатів/кабелів СІП </v>
      </c>
      <c r="F61" s="291" t="str">
        <f>'Прайс повний'!F478</f>
        <v>Для захоплення і подальшого протягування або натягу канатів і кабелів діаметром 4,0 - 22 мм і вантажопідйомністю 1,0 - 2,0 тонни</v>
      </c>
      <c r="G61" s="287" t="str">
        <f>'Прайс повний'!G523</f>
        <v>шт.</v>
      </c>
      <c r="H61" s="798">
        <f>'Прайс повний'!I478</f>
        <v>3163.75</v>
      </c>
      <c r="I61" s="306">
        <f>'Прайс повний'!J478</f>
        <v>3163.75</v>
      </c>
      <c r="J61" s="386"/>
      <c r="K61" s="266"/>
    </row>
    <row r="62" spans="1:33" ht="37.5" customHeight="1" x14ac:dyDescent="0.25">
      <c r="A62" s="269"/>
      <c r="B62" s="799" t="str">
        <f>'Прайс повний'!D479</f>
        <v>Х-2 Fe</v>
      </c>
      <c r="C62" s="799" t="str">
        <f>'Прайс повний'!C479</f>
        <v>Fe</v>
      </c>
      <c r="D62" s="278" t="str">
        <f>'Прайс повний'!E479</f>
        <v xml:space="preserve">Захоплення «жаба» для протяжки канатів/кабелів СІП </v>
      </c>
      <c r="E62" s="329"/>
      <c r="F62" s="26" t="str">
        <f>'Прайс повний'!F479</f>
        <v>Для захоплення і подальшого протягування або натягу канатів і кабелів діаметром 16-32  мм і вантажопідйомністю 3,0- 5,0 тонни</v>
      </c>
      <c r="G62" s="274" t="str">
        <f>'Прайс повний'!G524</f>
        <v>шт.</v>
      </c>
      <c r="H62" s="799">
        <f>'Прайс повний'!I479</f>
        <v>3559.14</v>
      </c>
      <c r="I62" s="346">
        <f>'Прайс повний'!J479</f>
        <v>3559.14</v>
      </c>
      <c r="J62" s="380"/>
      <c r="K62" s="277"/>
    </row>
    <row r="63" spans="1:33" ht="37.5" hidden="1" customHeight="1" x14ac:dyDescent="0.25">
      <c r="A63" s="266"/>
      <c r="B63" s="798" t="str">
        <f>'Прайс повний'!D480</f>
        <v>HX-50В Fe</v>
      </c>
      <c r="C63" s="798" t="str">
        <f>'Прайс повний'!C480</f>
        <v>Fe</v>
      </c>
      <c r="D63" s="298" t="str">
        <f>'Прайс повний'!E480</f>
        <v xml:space="preserve">Механічний пресувальник кабельних наконечників </v>
      </c>
      <c r="F63" s="291" t="str">
        <f>'Прайс повний'!F480</f>
        <v>Для наконечників 6.0-50 мм2, тип матриці-шестигнанник, вага 1,8кг</v>
      </c>
      <c r="G63" s="287" t="str">
        <f>'Прайс повний'!G525</f>
        <v>шт.</v>
      </c>
      <c r="H63" s="798">
        <f>'Прайс повний'!I480</f>
        <v>0</v>
      </c>
      <c r="I63" s="306">
        <f>'Прайс повний'!J480</f>
        <v>0</v>
      </c>
      <c r="J63" s="386"/>
      <c r="K63" s="266"/>
    </row>
    <row r="64" spans="1:33" ht="37.5" customHeight="1" x14ac:dyDescent="0.25">
      <c r="A64" s="327"/>
      <c r="B64" s="802" t="str">
        <f>'Прайс повний'!D481</f>
        <v>YQ-70 Fe</v>
      </c>
      <c r="C64" s="803" t="str">
        <f>'Прайс повний'!C481</f>
        <v>Fe</v>
      </c>
      <c r="D64" s="1662" t="str">
        <f>'Прайс повний'!E481</f>
        <v xml:space="preserve">Гідравлічний пресувальник кабельних наконечників </v>
      </c>
      <c r="E64" s="329"/>
      <c r="F64" s="26" t="str">
        <f>'Прайс повний'!F481</f>
        <v xml:space="preserve">Набір з 8-ми змінних матриць в комплекті, діапазон перерізів: мідні наконечники 6-70 мм2, алюмінієві наконечники 10-70 мм2 </v>
      </c>
      <c r="G64" s="272" t="str">
        <f>'Прайс повний'!G526</f>
        <v>шт.</v>
      </c>
      <c r="H64" s="799">
        <f>'Прайс повний'!I481</f>
        <v>3304</v>
      </c>
      <c r="I64" s="351">
        <f>'Прайс повний'!J481</f>
        <v>3304</v>
      </c>
      <c r="J64" s="380"/>
      <c r="K64" s="273"/>
    </row>
    <row r="65" spans="1:33" ht="37.5" customHeight="1" x14ac:dyDescent="0.25">
      <c r="A65" s="269"/>
      <c r="B65" s="804" t="str">
        <f>'Прайс повний'!D482</f>
        <v>YQ-120 Fe</v>
      </c>
      <c r="C65" s="805" t="str">
        <f>'Прайс повний'!C482</f>
        <v>Fe</v>
      </c>
      <c r="D65" s="1663"/>
      <c r="E65" s="320"/>
      <c r="F65" s="26" t="str">
        <f>'Прайс повний'!F482</f>
        <v>Набір з 8-ми змінних матриць в комплекті, діапазон перерізів: мідні наконечники 6-120 мм2, алюмінієві наконечники 10-120 мм3</v>
      </c>
      <c r="G65" s="274" t="str">
        <f>'Прайс повний'!G527</f>
        <v>шт.</v>
      </c>
      <c r="H65" s="799">
        <f>'Прайс повний'!I482</f>
        <v>4056</v>
      </c>
      <c r="I65" s="351">
        <f>'Прайс повний'!J482</f>
        <v>4056</v>
      </c>
      <c r="J65" s="380"/>
      <c r="K65" s="269"/>
    </row>
    <row r="66" spans="1:33" ht="37.5" customHeight="1" x14ac:dyDescent="0.25">
      <c r="A66" s="347"/>
      <c r="B66" s="806" t="str">
        <f>'Прайс повний'!D483</f>
        <v>YQ-300 Fe</v>
      </c>
      <c r="C66" s="807" t="str">
        <f>'Прайс повний'!C483</f>
        <v>Fe</v>
      </c>
      <c r="D66" s="1664"/>
      <c r="E66" s="299"/>
      <c r="F66" s="312" t="str">
        <f>'Прайс повний'!F483</f>
        <v>Діапазон перерізів: мідні наконечники 16-300 мм2, алюмінієві наконечники 25-240 мм4, матриці в комплекті (мм2): 16, 25, 35, 50, 70, 95, 120, 150, 185, 240, 300</v>
      </c>
      <c r="G66" s="304" t="str">
        <f>'Прайс повний'!G528</f>
        <v>шт.</v>
      </c>
      <c r="H66" s="787">
        <f>'Прайс повний'!I483</f>
        <v>4732</v>
      </c>
      <c r="I66" s="350">
        <f>'Прайс повний'!J483</f>
        <v>4732</v>
      </c>
      <c r="J66" s="385"/>
      <c r="K66" s="268"/>
    </row>
    <row r="67" spans="1:33" ht="37.5" customHeight="1" x14ac:dyDescent="0.25">
      <c r="A67" s="1494"/>
      <c r="B67" s="786" t="str">
        <f>'Прайс повний'!D484</f>
        <v>WL30W AL</v>
      </c>
      <c r="C67" s="786" t="str">
        <f>'Прайс повний'!C484</f>
        <v>AL</v>
      </c>
      <c r="D67" s="278" t="str">
        <f>'Прайс повний'!E484</f>
        <v>Світильник світлодіодний консольний 30W</v>
      </c>
      <c r="E67" s="329"/>
      <c r="F67" s="26" t="str">
        <f>'Прайс повний'!F484</f>
        <v xml:space="preserve"> Для зовнішнього освітлення будівель,  для освітлення ландшафтів, парковок, вулиць, парків,  рекламних конструкцій . Напруга 220В, потужність 30.0 Вт</v>
      </c>
      <c r="G67" s="274" t="str">
        <f>'Прайс повний'!G529</f>
        <v>шт.</v>
      </c>
      <c r="H67" s="799">
        <f>'Прайс повний'!I484</f>
        <v>893.8</v>
      </c>
      <c r="I67" s="346">
        <f>'Прайс повний'!J484</f>
        <v>893.8</v>
      </c>
      <c r="J67" s="380"/>
      <c r="K67" s="277"/>
    </row>
    <row r="68" spans="1:33" ht="37.5" customHeight="1" x14ac:dyDescent="0.25">
      <c r="A68" s="1496"/>
      <c r="B68" s="804" t="str">
        <f>'Прайс повний'!D485</f>
        <v>PWL50W AL</v>
      </c>
      <c r="C68" s="799" t="str">
        <f>'Прайс повний'!C485</f>
        <v>AL</v>
      </c>
      <c r="D68" s="278" t="str">
        <f>'Прайс повний'!E485</f>
        <v>Світильник світлодіодний консольний 50W</v>
      </c>
      <c r="E68" s="329"/>
      <c r="F68" s="26" t="str">
        <f>'Прайс повний'!F485</f>
        <v>Напруга 220В, потужність 50.0 Вт, світловий потік 4500.0 лм, к-сть світлодіодів-1шт.</v>
      </c>
      <c r="G68" s="274" t="str">
        <f>'Прайс повний'!G530</f>
        <v>шт.</v>
      </c>
      <c r="H68" s="799">
        <f>'Прайс повний'!I485</f>
        <v>1191.1300000000001</v>
      </c>
      <c r="I68" s="346">
        <f>'Прайс повний'!J485</f>
        <v>1191.1300000000001</v>
      </c>
      <c r="J68" s="380"/>
      <c r="K68" s="277"/>
    </row>
    <row r="69" spans="1:33" ht="37.5" customHeight="1" thickBot="1" x14ac:dyDescent="0.3">
      <c r="A69" s="266"/>
      <c r="B69" s="798" t="str">
        <f>'Прайс повний'!D486</f>
        <v>PWL100W AL</v>
      </c>
      <c r="C69" s="798" t="str">
        <f>'Прайс повний'!C486</f>
        <v>AL</v>
      </c>
      <c r="D69" s="298" t="str">
        <f>'Прайс повний'!E486</f>
        <v>Світильник світлодіодний консольний 100W</v>
      </c>
      <c r="F69" s="291" t="str">
        <f>'Прайс повний'!F486</f>
        <v>Напруга 220В, потужність 100.0 Вт, світловий потік 9000.0 лм, к-сть світлодіодів-1шт.</v>
      </c>
      <c r="G69" s="287" t="e">
        <f>'Прайс повний'!#REF!</f>
        <v>#REF!</v>
      </c>
      <c r="H69" s="798">
        <f>'Прайс повний'!I486</f>
        <v>2226.27</v>
      </c>
      <c r="I69" s="306">
        <f>'Прайс повний'!J486</f>
        <v>2226.27</v>
      </c>
      <c r="J69" s="386"/>
      <c r="K69" s="309"/>
    </row>
    <row r="70" spans="1:33" ht="18" customHeight="1" thickBot="1" x14ac:dyDescent="0.3">
      <c r="A70" s="208"/>
      <c r="B70" s="293"/>
      <c r="C70" s="294"/>
      <c r="D70" s="294"/>
      <c r="E70" s="1661" t="s">
        <v>1344</v>
      </c>
      <c r="F70" s="1661"/>
      <c r="G70" s="1487"/>
      <c r="H70" s="1487"/>
      <c r="I70" s="307"/>
      <c r="J70" s="383"/>
      <c r="K70" s="297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1:33" ht="24.75" customHeight="1" x14ac:dyDescent="0.25">
      <c r="A71" s="1669"/>
      <c r="B71" s="786" t="str">
        <f>'Прайс повний'!D487</f>
        <v>А10 AL</v>
      </c>
      <c r="C71" s="786" t="str">
        <f>'Прайс повний'!C487</f>
        <v>AL</v>
      </c>
      <c r="D71" s="301" t="str">
        <f>'Прайс повний'!E487</f>
        <v xml:space="preserve">Наконечник DL-10 кабельний </v>
      </c>
      <c r="E71" s="17"/>
      <c r="F71" s="280" t="str">
        <f>'Прайс повний'!F487</f>
        <v>Заг. довж.-59 мм, довж. трубчастої частини-28 мм , перетин - 10мм2, отвір - 5мм</v>
      </c>
      <c r="G71" s="303" t="e">
        <f>'Прайс повний'!#REF!</f>
        <v>#REF!</v>
      </c>
      <c r="H71" s="786">
        <f>'Прайс повний'!I487</f>
        <v>8.73</v>
      </c>
      <c r="I71" s="348">
        <f>'Прайс повний'!J487</f>
        <v>8.73</v>
      </c>
      <c r="J71" s="386"/>
      <c r="K71" s="310"/>
    </row>
    <row r="72" spans="1:33" ht="24.75" customHeight="1" x14ac:dyDescent="0.25">
      <c r="A72" s="1495"/>
      <c r="B72" s="786" t="str">
        <f>'Прайс повний'!D488</f>
        <v>А16 AL</v>
      </c>
      <c r="C72" s="786" t="str">
        <f>'Прайс повний'!C488</f>
        <v>AL</v>
      </c>
      <c r="D72" s="301" t="str">
        <f>'Прайс повний'!E488</f>
        <v xml:space="preserve">Наконечник DL-16 кабельний </v>
      </c>
      <c r="E72" s="17"/>
      <c r="F72" s="280" t="str">
        <f>'Прайс повний'!F488</f>
        <v>Заг. довж.- 64 мм, довж. трубчастої частини- 29 мм , перетин- 16мм2, отвір- 8мм</v>
      </c>
      <c r="G72" s="303" t="str">
        <f>'Прайс повний'!G488</f>
        <v>шт.</v>
      </c>
      <c r="H72" s="786">
        <f>'Прайс повний'!I488</f>
        <v>9.98</v>
      </c>
      <c r="I72" s="348">
        <f>'Прайс повний'!J488</f>
        <v>9.98</v>
      </c>
      <c r="J72" s="386"/>
      <c r="K72" s="266"/>
    </row>
    <row r="73" spans="1:33" ht="24.75" customHeight="1" x14ac:dyDescent="0.25">
      <c r="A73" s="1495"/>
      <c r="B73" s="786" t="str">
        <f>'Прайс повний'!D489</f>
        <v>А25 AL</v>
      </c>
      <c r="C73" s="786" t="str">
        <f>'Прайс повний'!C489</f>
        <v>AL</v>
      </c>
      <c r="D73" s="301" t="str">
        <f>'Прайс повний'!E489</f>
        <v xml:space="preserve">Наконечник DL-25 кабельний </v>
      </c>
      <c r="E73" s="17"/>
      <c r="F73" s="280" t="str">
        <f>'Прайс повний'!F489</f>
        <v>Заг. довж.- 70 мм, довж. трубчастої частини- 29 мм , перетин- 25мм2, отвір- 8мм</v>
      </c>
      <c r="G73" s="303" t="str">
        <f>'Прайс повний'!G489</f>
        <v>шт.</v>
      </c>
      <c r="H73" s="786">
        <f>'Прайс повний'!I489</f>
        <v>12.16</v>
      </c>
      <c r="I73" s="348">
        <f>'Прайс повний'!J489</f>
        <v>12.16</v>
      </c>
      <c r="J73" s="386"/>
      <c r="K73" s="266"/>
    </row>
    <row r="74" spans="1:33" ht="24.75" customHeight="1" x14ac:dyDescent="0.25">
      <c r="A74" s="1495"/>
      <c r="B74" s="786" t="str">
        <f>'Прайс повний'!D490</f>
        <v>А35 AL</v>
      </c>
      <c r="C74" s="786" t="str">
        <f>'Прайс повний'!C490</f>
        <v>AL</v>
      </c>
      <c r="D74" s="301" t="str">
        <f>'Прайс повний'!E490</f>
        <v xml:space="preserve">Наконечник DL-35 кабельний </v>
      </c>
      <c r="E74" s="17"/>
      <c r="F74" s="280" t="str">
        <f>'Прайс повний'!F490</f>
        <v>Заг. довж.- 75 мм, довж. трубчастої частини- 35 мм , перетин- 35мм2, отвір- 8,5мм</v>
      </c>
      <c r="G74" s="303" t="str">
        <f>'Прайс повний'!G490</f>
        <v>шт.</v>
      </c>
      <c r="H74" s="786">
        <f>'Прайс повний'!I490</f>
        <v>15.52</v>
      </c>
      <c r="I74" s="348">
        <f>'Прайс повний'!J490</f>
        <v>15.52</v>
      </c>
      <c r="J74" s="386"/>
      <c r="K74" s="266"/>
    </row>
    <row r="75" spans="1:33" ht="24.75" customHeight="1" x14ac:dyDescent="0.25">
      <c r="A75" s="1495"/>
      <c r="B75" s="786" t="str">
        <f>'Прайс повний'!D491</f>
        <v>А50 AL</v>
      </c>
      <c r="C75" s="786" t="str">
        <f>'Прайс повний'!C491</f>
        <v>AL</v>
      </c>
      <c r="D75" s="301" t="str">
        <f>'Прайс повний'!E491</f>
        <v xml:space="preserve">Наконечник DL-50 кабельний </v>
      </c>
      <c r="E75" s="17"/>
      <c r="F75" s="280" t="str">
        <f>'Прайс повний'!F491</f>
        <v>Заг. довж.- 84 мм, довж. трубчастої частини- 39 мм , перетин- 50 мм2, отвір- 10,5 мм</v>
      </c>
      <c r="G75" s="303" t="str">
        <f>'Прайс повний'!G491</f>
        <v>шт.</v>
      </c>
      <c r="H75" s="786">
        <f>'Прайс повний'!I491</f>
        <v>22.07</v>
      </c>
      <c r="I75" s="348">
        <f>'Прайс повний'!J491</f>
        <v>22.07</v>
      </c>
      <c r="J75" s="386"/>
      <c r="K75" s="266"/>
    </row>
    <row r="76" spans="1:33" ht="24.75" customHeight="1" x14ac:dyDescent="0.25">
      <c r="A76" s="1495"/>
      <c r="B76" s="786" t="str">
        <f>'Прайс повний'!D492</f>
        <v>А70 AL</v>
      </c>
      <c r="C76" s="786" t="str">
        <f>'Прайс повний'!C492</f>
        <v>AL</v>
      </c>
      <c r="D76" s="301" t="str">
        <f>'Прайс повний'!E492</f>
        <v xml:space="preserve">Наконечник DL-70 кабельний </v>
      </c>
      <c r="E76" s="17"/>
      <c r="F76" s="280" t="str">
        <f>'Прайс повний'!F492</f>
        <v>Заг. довж.- 89 мм, довж. трубчастої частини- 44 мм , перетин- 70 мм2, отвір- 12,5 мм</v>
      </c>
      <c r="G76" s="303" t="str">
        <f>'Прайс повний'!G492</f>
        <v>шт.</v>
      </c>
      <c r="H76" s="786">
        <f>'Прайс повний'!I492</f>
        <v>26.67</v>
      </c>
      <c r="I76" s="348">
        <f>'Прайс повний'!J492</f>
        <v>26.67</v>
      </c>
      <c r="J76" s="386"/>
      <c r="K76" s="266"/>
    </row>
    <row r="77" spans="1:33" ht="24.75" customHeight="1" x14ac:dyDescent="0.25">
      <c r="A77" s="1495"/>
      <c r="B77" s="786" t="str">
        <f>'Прайс повний'!D493</f>
        <v>А95 AL</v>
      </c>
      <c r="C77" s="786" t="str">
        <f>'Прайс повний'!C493</f>
        <v>AL</v>
      </c>
      <c r="D77" s="301" t="str">
        <f>'Прайс повний'!E493</f>
        <v xml:space="preserve">Наконечник DL-95 кабельний </v>
      </c>
      <c r="E77" s="17"/>
      <c r="F77" s="280" t="str">
        <f>'Прайс повний'!F493</f>
        <v>Заг. довж.- 93 мм, довж. трубчастої частини- 45 мм , перетин- 95 мм2, отвір- 12 мм</v>
      </c>
      <c r="G77" s="303" t="str">
        <f>'Прайс повний'!G493</f>
        <v>шт.</v>
      </c>
      <c r="H77" s="786">
        <f>'Прайс повний'!I493</f>
        <v>32.130000000000003</v>
      </c>
      <c r="I77" s="348">
        <f>'Прайс повний'!J493</f>
        <v>32.130000000000003</v>
      </c>
      <c r="J77" s="386"/>
      <c r="K77" s="266"/>
    </row>
    <row r="78" spans="1:33" ht="24.75" customHeight="1" x14ac:dyDescent="0.25">
      <c r="A78" s="1495"/>
      <c r="B78" s="786" t="str">
        <f>'Прайс повний'!D494</f>
        <v>А120 AL</v>
      </c>
      <c r="C78" s="786" t="str">
        <f>'Прайс повний'!C494</f>
        <v>AL</v>
      </c>
      <c r="D78" s="301" t="str">
        <f>'Прайс повний'!E494</f>
        <v xml:space="preserve">Наконечник DL-120 кабельний </v>
      </c>
      <c r="E78" s="17"/>
      <c r="F78" s="280" t="str">
        <f>'Прайс повний'!F494</f>
        <v>Заг. довж.- 96 мм, довж. трубчастої частини- 48 мм , перетин- 120 мм2, отвір- 12 мм</v>
      </c>
      <c r="G78" s="303" t="str">
        <f>'Прайс повний'!G494</f>
        <v>шт.</v>
      </c>
      <c r="H78" s="786">
        <f>'Прайс повний'!I494</f>
        <v>43.6</v>
      </c>
      <c r="I78" s="348">
        <f>'Прайс повний'!J494</f>
        <v>43.6</v>
      </c>
      <c r="J78" s="386"/>
      <c r="K78" s="266"/>
    </row>
    <row r="79" spans="1:33" ht="24.75" customHeight="1" x14ac:dyDescent="0.25">
      <c r="A79" s="1495"/>
      <c r="B79" s="786" t="str">
        <f>'Прайс повний'!D495</f>
        <v>А150 AL</v>
      </c>
      <c r="C79" s="786" t="str">
        <f>'Прайс повний'!C495</f>
        <v>AL</v>
      </c>
      <c r="D79" s="301" t="str">
        <f>'Прайс повний'!E495</f>
        <v xml:space="preserve">Наконечник DL-150 кабельний </v>
      </c>
      <c r="E79" s="17"/>
      <c r="F79" s="280" t="str">
        <f>'Прайс повний'!F495</f>
        <v>Заг. довж.- 113 мм, довж. трубчастої частини- 52 мм , перетин- 150 мм2, отвір- 12 мм</v>
      </c>
      <c r="G79" s="303" t="str">
        <f>'Прайс повний'!G495</f>
        <v>шт.</v>
      </c>
      <c r="H79" s="786">
        <f>'Прайс повний'!I495</f>
        <v>47.73</v>
      </c>
      <c r="I79" s="348">
        <f>'Прайс повний'!J495</f>
        <v>47.73</v>
      </c>
      <c r="J79" s="386"/>
      <c r="K79" s="266"/>
    </row>
    <row r="80" spans="1:33" ht="24.75" customHeight="1" x14ac:dyDescent="0.25">
      <c r="A80" s="1495"/>
      <c r="B80" s="786" t="str">
        <f>'Прайс повний'!D496</f>
        <v>А185 AL</v>
      </c>
      <c r="C80" s="786" t="str">
        <f>'Прайс повний'!C496</f>
        <v>AL</v>
      </c>
      <c r="D80" s="301" t="str">
        <f>'Прайс повний'!E496</f>
        <v xml:space="preserve">Наконечник DL-185 кабельний </v>
      </c>
      <c r="E80" s="17"/>
      <c r="F80" s="280" t="str">
        <f>'Прайс повний'!F496</f>
        <v>Заг. довж.- 118 мм, довж. трубчастої частини- 54 мм , перетин- 185 мм2, отвір- 16 мм</v>
      </c>
      <c r="G80" s="303" t="str">
        <f>'Прайс повний'!G496</f>
        <v>шт.</v>
      </c>
      <c r="H80" s="786">
        <f>'Прайс повний'!I496</f>
        <v>57.17</v>
      </c>
      <c r="I80" s="348">
        <f>'Прайс повний'!J496</f>
        <v>57.17</v>
      </c>
      <c r="J80" s="386"/>
      <c r="K80" s="266"/>
    </row>
    <row r="81" spans="1:33" ht="24.75" customHeight="1" x14ac:dyDescent="0.25">
      <c r="A81" s="1496"/>
      <c r="B81" s="786" t="str">
        <f>'Прайс повний'!D497</f>
        <v>А240 AL</v>
      </c>
      <c r="C81" s="786" t="str">
        <f>'Прайс повний'!C497</f>
        <v>AL</v>
      </c>
      <c r="D81" s="301" t="str">
        <f>'Прайс повний'!E497</f>
        <v xml:space="preserve">Наконечник DL-240 кабельний </v>
      </c>
      <c r="E81" s="17"/>
      <c r="F81" s="280" t="str">
        <f>'Прайс повний'!F497</f>
        <v>Заг. довж.- 126 мм, довж. трубчастої частини- 56 мм , перетин- 240 мм2, отвір- 16 мм</v>
      </c>
      <c r="G81" s="303" t="str">
        <f>'Прайс повний'!G497</f>
        <v>шт.</v>
      </c>
      <c r="H81" s="786">
        <f>'Прайс повний'!I497</f>
        <v>75.73</v>
      </c>
      <c r="I81" s="348">
        <f>'Прайс повний'!J497</f>
        <v>75.73</v>
      </c>
      <c r="J81" s="386"/>
      <c r="K81" s="266"/>
    </row>
    <row r="82" spans="1:33" ht="24.75" customHeight="1" x14ac:dyDescent="0.25">
      <c r="A82" s="1670"/>
      <c r="B82" s="802" t="str">
        <f>'Прайс повний'!D498</f>
        <v>Г025 AL</v>
      </c>
      <c r="C82" s="785" t="str">
        <f>'Прайс повний'!C498</f>
        <v>AL</v>
      </c>
      <c r="D82" s="300" t="str">
        <f>'Прайс повний'!E498</f>
        <v xml:space="preserve">Алюмінієва гільза GL-25 </v>
      </c>
      <c r="E82" s="311"/>
      <c r="F82" s="328" t="str">
        <f>'Прайс повний'!F498</f>
        <v>Заг. довж.- 71 мм, заг. діаметр- 12мм, перетин 25мм2</v>
      </c>
      <c r="G82" s="272" t="str">
        <f>'Прайс повний'!G498</f>
        <v>шт.</v>
      </c>
      <c r="H82" s="785">
        <f>'Прайс повний'!I498</f>
        <v>11.93</v>
      </c>
      <c r="I82" s="349">
        <f>'Прайс повний'!J498</f>
        <v>11.93</v>
      </c>
      <c r="J82" s="390"/>
      <c r="K82" s="273"/>
    </row>
    <row r="83" spans="1:33" ht="24.75" customHeight="1" thickBot="1" x14ac:dyDescent="0.3">
      <c r="A83" s="1671"/>
      <c r="B83" s="808" t="str">
        <f>'Прайс повний'!D499</f>
        <v>Г035 AL</v>
      </c>
      <c r="C83" s="809" t="str">
        <f>'Прайс повний'!C499</f>
        <v>AL</v>
      </c>
      <c r="D83" s="354" t="str">
        <f>'Прайс повний'!E499</f>
        <v>Алюмінієва гільза GL-35</v>
      </c>
      <c r="E83" s="355"/>
      <c r="F83" s="356" t="str">
        <f>'Прайс повний'!F499</f>
        <v>Заг. довж.- 80 мм, заг. діаметр- 14мм, перетин 35мм3</v>
      </c>
      <c r="G83" s="357" t="str">
        <f>'Прайс повний'!G499</f>
        <v>шт.</v>
      </c>
      <c r="H83" s="809">
        <f>'Прайс повний'!I499</f>
        <v>15.13</v>
      </c>
      <c r="I83" s="352">
        <f>'Прайс повний'!J499</f>
        <v>15.13</v>
      </c>
      <c r="J83" s="391"/>
      <c r="K83" s="309"/>
    </row>
    <row r="84" spans="1:33" ht="18" customHeight="1" thickBot="1" x14ac:dyDescent="0.3">
      <c r="A84" s="331"/>
      <c r="B84" s="342"/>
      <c r="C84" s="294"/>
      <c r="D84" s="343"/>
      <c r="E84" s="1661" t="s">
        <v>1384</v>
      </c>
      <c r="F84" s="1661"/>
      <c r="G84" s="1672"/>
      <c r="H84" s="1672"/>
      <c r="I84" s="344"/>
      <c r="J84" s="389"/>
      <c r="K84" s="353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1:33" ht="37.5" customHeight="1" x14ac:dyDescent="0.25">
      <c r="A85" s="310"/>
      <c r="B85" s="810" t="str">
        <f>'Прайс повний'!D500</f>
        <v>NC-20 Ni</v>
      </c>
      <c r="C85" s="786" t="str">
        <f>'Прайс повний'!C500</f>
        <v>Ni</v>
      </c>
      <c r="D85" s="360" t="str">
        <f>'Прайс повний'!E500</f>
        <v xml:space="preserve">Скріпа бандажна нержавіюча </v>
      </c>
      <c r="E85" s="17"/>
      <c r="F85" s="1666" t="str">
        <f>'Прайс повний'!F500</f>
        <v>Застосовується разом із бандажною стрічкою для монтажу гаків і кронштейнів на опорах ЛЕП</v>
      </c>
      <c r="G85" s="358" t="str">
        <f>'Прайс повний'!G500</f>
        <v>шт.</v>
      </c>
      <c r="H85" s="812">
        <f>'Прайс повний'!I500</f>
        <v>6.7</v>
      </c>
      <c r="I85" s="359">
        <f>'Прайс повний'!J500</f>
        <v>6.7</v>
      </c>
      <c r="J85" s="384"/>
      <c r="K85" s="310"/>
    </row>
    <row r="86" spans="1:33" ht="37.5" customHeight="1" x14ac:dyDescent="0.25">
      <c r="A86" s="266"/>
      <c r="B86" s="811" t="str">
        <f>'Прайс повний'!D501</f>
        <v>СУ-20 Ni</v>
      </c>
      <c r="C86" s="786" t="str">
        <f>'Прайс повний'!C501</f>
        <v>Ni</v>
      </c>
      <c r="D86" s="301" t="str">
        <f>'Прайс повний'!E501</f>
        <v xml:space="preserve">Скріпа 20мм бандажна нержавіюча </v>
      </c>
      <c r="E86" s="17"/>
      <c r="F86" s="1666"/>
      <c r="G86" s="303" t="str">
        <f>'Прайс повний'!G501</f>
        <v>шт.</v>
      </c>
      <c r="H86" s="786">
        <f>'Прайс повний'!I501</f>
        <v>9.1199999999999992</v>
      </c>
      <c r="I86" s="348">
        <f>'Прайс повний'!J501</f>
        <v>9.1199999999999992</v>
      </c>
      <c r="J86" s="386"/>
      <c r="K86" s="266"/>
    </row>
    <row r="87" spans="1:33" ht="37.5" customHeight="1" x14ac:dyDescent="0.25">
      <c r="A87" s="266"/>
      <c r="B87" s="811" t="str">
        <f>'Прайс повний'!D502</f>
        <v>СК-20(о) ОС</v>
      </c>
      <c r="C87" s="786" t="str">
        <f>'Прайс повний'!C502</f>
        <v>ОС</v>
      </c>
      <c r="D87" s="301" t="str">
        <f>'Прайс повний'!E502</f>
        <v>Скріпа 20мм бандажна</v>
      </c>
      <c r="E87" s="17"/>
      <c r="F87" s="1666"/>
      <c r="G87" s="303" t="str">
        <f>'Прайс повний'!G502</f>
        <v>шт.</v>
      </c>
      <c r="H87" s="786">
        <f>'Прайс повний'!I502</f>
        <v>7.17</v>
      </c>
      <c r="I87" s="348">
        <f>'Прайс повний'!J502</f>
        <v>7.17</v>
      </c>
      <c r="J87" s="386"/>
      <c r="K87" s="266"/>
    </row>
    <row r="88" spans="1:33" ht="37.5" customHeight="1" x14ac:dyDescent="0.25">
      <c r="A88" s="266"/>
      <c r="B88" s="811" t="str">
        <f>'Прайс повний'!D503</f>
        <v>СУ-10 Ni</v>
      </c>
      <c r="C88" s="786" t="str">
        <f>'Прайс повний'!C503</f>
        <v>Ni</v>
      </c>
      <c r="D88" s="301" t="str">
        <f>'Прайс повний'!E503</f>
        <v xml:space="preserve">Скріпа 10мм бандажна нержавіюча </v>
      </c>
      <c r="E88" s="17"/>
      <c r="F88" s="1666"/>
      <c r="G88" s="303" t="str">
        <f>'Прайс повний'!G503</f>
        <v>шт.</v>
      </c>
      <c r="H88" s="786">
        <f>'Прайс повний'!I503</f>
        <v>5.3</v>
      </c>
      <c r="I88" s="348">
        <f>'Прайс повний'!J503</f>
        <v>5.3</v>
      </c>
      <c r="J88" s="386"/>
      <c r="K88" s="266"/>
    </row>
    <row r="89" spans="1:33" ht="57" customHeight="1" x14ac:dyDescent="0.25">
      <c r="A89" s="327"/>
      <c r="B89" s="785" t="str">
        <f>'Прайс повний'!D504</f>
        <v>ЛБ-20 Ni</v>
      </c>
      <c r="C89" s="785" t="str">
        <f>'Прайс повний'!C504</f>
        <v>Ni</v>
      </c>
      <c r="D89" s="300" t="str">
        <f>'Прайс повний'!E504</f>
        <v xml:space="preserve">Стрічка 20х0,7мм нержавіюча бандажна </v>
      </c>
      <c r="E89" s="311"/>
      <c r="F89" s="1667" t="str">
        <f>'Прайс повний'!F504</f>
        <v>Нержавіюча сталь марки AISI 201 товщиною 0,7мм.Довжина стрічки в рулоні - 50м</v>
      </c>
      <c r="G89" s="272" t="str">
        <f>'Прайс повний'!G504</f>
        <v>пог.м.</v>
      </c>
      <c r="H89" s="785">
        <f>'Прайс повний'!I504</f>
        <v>33.15</v>
      </c>
      <c r="I89" s="345">
        <f>'Прайс повний'!J504</f>
        <v>33.15</v>
      </c>
      <c r="J89" s="387"/>
      <c r="K89" s="273"/>
    </row>
    <row r="90" spans="1:33" ht="57" customHeight="1" x14ac:dyDescent="0.25">
      <c r="A90" s="267"/>
      <c r="B90" s="787" t="str">
        <f>'Прайс повний'!D505</f>
        <v>ЛБ-10 Ni</v>
      </c>
      <c r="C90" s="787" t="str">
        <f>'Прайс повний'!C505</f>
        <v>Ni</v>
      </c>
      <c r="D90" s="302" t="str">
        <f>'Прайс повний'!E505</f>
        <v xml:space="preserve">Стрічка 10х0,7мм нержавіюча бандажна </v>
      </c>
      <c r="E90" s="299"/>
      <c r="F90" s="1668"/>
      <c r="G90" s="304" t="str">
        <f>'Прайс повний'!G505</f>
        <v>пог.м.</v>
      </c>
      <c r="H90" s="787">
        <f>'Прайс повний'!I505</f>
        <v>23.79</v>
      </c>
      <c r="I90" s="313">
        <f>'Прайс повний'!J505</f>
        <v>23.79</v>
      </c>
      <c r="J90" s="385"/>
      <c r="K90" s="268"/>
    </row>
    <row r="91" spans="1:33" ht="57" customHeight="1" x14ac:dyDescent="0.25">
      <c r="A91" s="269"/>
      <c r="B91" s="799" t="str">
        <f>'Прайс повний'!D506</f>
        <v>ЛПР-20 ОС</v>
      </c>
      <c r="C91" s="799" t="str">
        <f>'Прайс повний'!C506</f>
        <v>ОС</v>
      </c>
      <c r="D91" s="278" t="str">
        <f>'Прайс повний'!E506</f>
        <v>Стрічка 20х0,5мм перфорована</v>
      </c>
      <c r="E91" s="329"/>
      <c r="F91" s="26" t="str">
        <f>'Прайс повний'!F506</f>
        <v>Виготовлена з оцинкованої сталі сталі марки 08КП товщиною 0,5мм, Довжина стрічки в рулоні - 25м</v>
      </c>
      <c r="G91" s="274" t="str">
        <f>'Прайс повний'!G506</f>
        <v>пог.м.</v>
      </c>
      <c r="H91" s="799">
        <f>'Прайс повний'!I506</f>
        <v>17.079999999999998</v>
      </c>
      <c r="I91" s="346">
        <f>'Прайс повний'!J506</f>
        <v>17.079999999999998</v>
      </c>
      <c r="J91" s="380"/>
      <c r="K91" s="277"/>
    </row>
    <row r="92" spans="1:33" ht="65.25" customHeight="1" x14ac:dyDescent="0.25">
      <c r="A92" s="268"/>
      <c r="B92" s="787" t="str">
        <f>'Прайс повний'!D507</f>
        <v>ЛБО ОС</v>
      </c>
      <c r="C92" s="787" t="str">
        <f>'Прайс повний'!C507</f>
        <v>ОС</v>
      </c>
      <c r="D92" s="302" t="str">
        <f>'Прайс повний'!E507</f>
        <v xml:space="preserve">Стрічка 20х0,7мм бандажна </v>
      </c>
      <c r="E92" s="299"/>
      <c r="F92" s="312" t="str">
        <f>'Прайс повний'!F507</f>
        <v>Виготовлена з оцинкованої сталі сталі марки 08КП товщиною 0,7мм, Довжина стрічки в рулоні - 50м</v>
      </c>
      <c r="G92" s="304" t="str">
        <f>'Прайс повний'!G507</f>
        <v>пог.м.</v>
      </c>
      <c r="H92" s="813">
        <f>'Прайс повний'!I507</f>
        <v>14.35</v>
      </c>
      <c r="I92" s="313">
        <f>'Прайс повний'!J507</f>
        <v>14.35</v>
      </c>
      <c r="J92" s="385"/>
      <c r="K92" s="266"/>
    </row>
    <row r="93" spans="1:33" x14ac:dyDescent="0.25">
      <c r="K93" s="311"/>
    </row>
  </sheetData>
  <mergeCells count="27">
    <mergeCell ref="F85:F88"/>
    <mergeCell ref="F89:F90"/>
    <mergeCell ref="E70:F70"/>
    <mergeCell ref="G70:H70"/>
    <mergeCell ref="A71:A81"/>
    <mergeCell ref="A82:A83"/>
    <mergeCell ref="E84:F84"/>
    <mergeCell ref="G84:H84"/>
    <mergeCell ref="E58:F58"/>
    <mergeCell ref="G58:H58"/>
    <mergeCell ref="D64:D66"/>
    <mergeCell ref="A67:A68"/>
    <mergeCell ref="E38:F38"/>
    <mergeCell ref="G38:H38"/>
    <mergeCell ref="E47:F47"/>
    <mergeCell ref="G47:H47"/>
    <mergeCell ref="E30:F30"/>
    <mergeCell ref="G30:H30"/>
    <mergeCell ref="E15:F15"/>
    <mergeCell ref="G15:H15"/>
    <mergeCell ref="A1:B3"/>
    <mergeCell ref="C1:F2"/>
    <mergeCell ref="G1:I2"/>
    <mergeCell ref="C3:F3"/>
    <mergeCell ref="G3:H3"/>
    <mergeCell ref="G5:H5"/>
    <mergeCell ref="E5:F5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4">
    <tabColor theme="0"/>
    <outlinePr showOutlineSymbols="0"/>
    <pageSetUpPr fitToPage="1"/>
  </sheetPr>
  <dimension ref="A1:P100"/>
  <sheetViews>
    <sheetView showGridLines="0" showOutlineSymbols="0" zoomScaleNormal="100" workbookViewId="0">
      <selection activeCell="A5" sqref="A5"/>
    </sheetView>
  </sheetViews>
  <sheetFormatPr defaultColWidth="14.42578125" defaultRowHeight="15" customHeight="1" x14ac:dyDescent="0.25"/>
  <cols>
    <col min="1" max="1" width="11.7109375" customWidth="1"/>
    <col min="2" max="2" width="66.140625" customWidth="1"/>
    <col min="3" max="4" width="10.42578125" customWidth="1"/>
    <col min="5" max="5" width="12.7109375" customWidth="1"/>
    <col min="6" max="6" width="13" customWidth="1"/>
    <col min="7" max="7" width="17.28515625" customWidth="1"/>
    <col min="8" max="11" width="8.7109375" customWidth="1"/>
  </cols>
  <sheetData>
    <row r="1" spans="1:16" ht="26.25" customHeight="1" x14ac:dyDescent="0.25">
      <c r="A1" s="1673" t="s">
        <v>1531</v>
      </c>
      <c r="B1" s="1673"/>
      <c r="C1" s="1673"/>
      <c r="F1" s="1675">
        <f ca="1">TODAY()</f>
        <v>46161</v>
      </c>
      <c r="G1" s="1675"/>
      <c r="H1" s="154"/>
      <c r="I1" s="154"/>
      <c r="J1" s="154"/>
      <c r="K1" s="154"/>
      <c r="L1" s="154"/>
      <c r="M1" s="154"/>
      <c r="N1" s="154"/>
      <c r="O1" s="154"/>
      <c r="P1" s="154"/>
    </row>
    <row r="2" spans="1:16" ht="22.5" customHeight="1" x14ac:dyDescent="0.3">
      <c r="A2" s="1674" t="s">
        <v>1532</v>
      </c>
      <c r="B2" s="1674"/>
      <c r="C2" s="1674"/>
      <c r="E2" s="14"/>
      <c r="F2" s="410" t="s">
        <v>698</v>
      </c>
      <c r="G2" s="411">
        <f>SUM(G5:G36)</f>
        <v>0</v>
      </c>
      <c r="H2" s="191"/>
      <c r="I2" s="154" t="str">
        <f>IFERROR(INDEX('Прайс повний'!J$1:J$311,SMALL(IF('Прайс повний'!$J$5:$J$312,ROW('Прайс повний'!$J$5:$J$312)),ROW(M1))),"")</f>
        <v/>
      </c>
      <c r="J2" s="154"/>
      <c r="K2" s="154"/>
      <c r="L2" s="154"/>
      <c r="M2" s="154"/>
      <c r="N2" s="154"/>
      <c r="O2" s="154"/>
      <c r="P2" s="154"/>
    </row>
    <row r="3" spans="1:16" ht="21.75" customHeight="1" thickBot="1" x14ac:dyDescent="0.3">
      <c r="A3" s="1674"/>
      <c r="B3" s="1674"/>
      <c r="C3" s="1674"/>
      <c r="D3" s="17"/>
      <c r="E3" s="17"/>
      <c r="F3" s="201" t="s">
        <v>699</v>
      </c>
      <c r="G3" s="202">
        <f>G2/6</f>
        <v>0</v>
      </c>
      <c r="I3" s="154"/>
      <c r="J3" s="154"/>
      <c r="K3" s="154"/>
      <c r="L3" s="154"/>
      <c r="M3" s="154"/>
      <c r="N3" s="154"/>
      <c r="O3" s="154"/>
      <c r="P3" s="154"/>
    </row>
    <row r="4" spans="1:16" ht="34.5" customHeight="1" thickBot="1" x14ac:dyDescent="0.3">
      <c r="A4" s="868" t="s">
        <v>695</v>
      </c>
      <c r="B4" s="869" t="s">
        <v>3</v>
      </c>
      <c r="C4" s="869" t="s">
        <v>4</v>
      </c>
      <c r="D4" s="869" t="s">
        <v>700</v>
      </c>
      <c r="E4" s="870" t="s">
        <v>701</v>
      </c>
      <c r="F4" s="869" t="s">
        <v>702</v>
      </c>
      <c r="G4" s="871" t="s">
        <v>703</v>
      </c>
      <c r="H4" s="16"/>
      <c r="I4" s="155"/>
      <c r="J4" s="155"/>
      <c r="K4" s="155"/>
      <c r="L4" s="154"/>
      <c r="M4" s="154"/>
      <c r="N4" s="154"/>
      <c r="O4" s="154"/>
      <c r="P4" s="154"/>
    </row>
    <row r="5" spans="1:16" x14ac:dyDescent="0.25">
      <c r="A5" s="392" t="str">
        <f t="array" ref="A5">IFERROR(INDEX('Прайс повний'!D$1:D$530,SMALL(IF('Прайс повний'!$K$6:$K$530,ROW('Прайс повний'!$K$6:$K$530)),ROW(F1))),"")</f>
        <v/>
      </c>
      <c r="B5" s="814" t="str">
        <f t="array" ref="B5">IFERROR(INDEX('Прайс повний'!E$1:E$530,SMALL(IF('Прайс повний'!$K$6:$K$530,ROW('Прайс повний'!$K$6:$K$530)),ROW(G1))),"")</f>
        <v/>
      </c>
      <c r="C5" s="394" t="str">
        <f t="array" ref="C5">IFERROR(INDEX('Прайс повний'!A$1:A$530,SMALL(IF('Прайс повний'!$K$6:$K$530,ROW('Прайс повний'!$K$6:$K$530)),ROW(C1))),"")</f>
        <v/>
      </c>
      <c r="D5" s="817" t="str">
        <f t="array" ref="D5">IFERROR(INDEX('Прайс повний'!G$1:G$530,SMALL(IF('Прайс повний'!$K$6:$K$530,ROW('Прайс повний'!$K$6:$K$530)),ROW(I1))),"")</f>
        <v/>
      </c>
      <c r="E5" s="398" t="str">
        <f t="array" ref="E5">IFERROR(INDEX('Прайс повний'!J$1:J$530,SMALL(IF('Прайс повний'!$K$6:$K$530,ROW('Прайс повний'!$K$6:$K$530)),ROW(L1))),"")</f>
        <v/>
      </c>
      <c r="F5" s="402" t="str">
        <f t="array" ref="F5">IFERROR(INDEX('Прайс повний'!K$1:K$530,SMALL(IF('Прайс повний'!$K$6:$K$530,ROW('Прайс повний'!$K$6:$K$530)),ROW(M1))),"")</f>
        <v/>
      </c>
      <c r="G5" s="823" t="str">
        <f t="array" ref="G5">IFERROR(INDEX('Прайс повний'!L$1:L$530,SMALL(IF('Прайс повний'!$K$6:$K$530,ROW('Прайс повний'!$K$6:$K$530)),ROW(N1))),"")</f>
        <v/>
      </c>
      <c r="H5" s="1"/>
      <c r="I5" s="1"/>
      <c r="J5" s="1"/>
      <c r="K5" s="12"/>
    </row>
    <row r="6" spans="1:16" x14ac:dyDescent="0.25">
      <c r="A6" s="392" t="str">
        <f t="array" ref="A6">IFERROR(INDEX('Прайс повний'!D$1:D$530,SMALL(IF('Прайс повний'!$K$6:$K$530,ROW('Прайс повний'!$K$6:$K$530)),ROW(F2))),"")</f>
        <v/>
      </c>
      <c r="B6" s="814" t="str">
        <f t="array" ref="B6">IFERROR(INDEX('Прайс повний'!E$1:E$530,SMALL(IF('Прайс повний'!$K$6:$K$530,ROW('Прайс повний'!$K$6:$K$530)),ROW(G2))),"")</f>
        <v/>
      </c>
      <c r="C6" s="395" t="str">
        <f t="array" ref="C6">IFERROR(INDEX('Прайс повний'!A$1:A$530,SMALL(IF('Прайс повний'!$K$6:$K$530,ROW('Прайс повний'!$K$6:$K$530)),ROW(C2))),"")</f>
        <v/>
      </c>
      <c r="D6" s="818" t="str">
        <f t="array" ref="D6">IFERROR(INDEX('Прайс повний'!G$1:G$530,SMALL(IF('Прайс повний'!$K$6:$K$530,ROW('Прайс повний'!$K$6:$K$530)),ROW(I2))),"")</f>
        <v/>
      </c>
      <c r="E6" s="398" t="str">
        <f t="array" ref="E6">IFERROR(INDEX('Прайс повний'!J$1:J$530,SMALL(IF('Прайс повний'!$K$6:$K$530,ROW('Прайс повний'!$K$6:$K$530)),ROW(L2))),"")</f>
        <v/>
      </c>
      <c r="F6" s="402" t="str">
        <f t="array" ref="F6">IFERROR(INDEX('Прайс повний'!K$1:K$530,SMALL(IF('Прайс повний'!$K$6:$K$530,ROW('Прайс повний'!$K$6:$K$530)),ROW(M2))),"")</f>
        <v/>
      </c>
      <c r="G6" s="824" t="str">
        <f t="array" ref="G6">IFERROR(INDEX('Прайс повний'!L$1:L$530,SMALL(IF('Прайс повний'!$K$6:$K$530,ROW('Прайс повний'!$K$6:$K$530)),ROW(N2))),"")</f>
        <v/>
      </c>
      <c r="H6" s="1"/>
      <c r="I6" s="1"/>
      <c r="J6" s="1"/>
      <c r="K6" s="1"/>
    </row>
    <row r="7" spans="1:16" x14ac:dyDescent="0.25">
      <c r="A7" s="393" t="str">
        <f t="array" ref="A7">IFERROR(INDEX('Прайс повний'!D$1:D$530,SMALL(IF('Прайс повний'!$K$6:$K$530,ROW('Прайс повний'!$K$6:$K$530)),ROW(F3))),"")</f>
        <v/>
      </c>
      <c r="B7" s="814" t="str">
        <f t="array" ref="B7">IFERROR(INDEX('Прайс повний'!E$1:E$530,SMALL(IF('Прайс повний'!$K$6:$K$530,ROW('Прайс повний'!$K$6:$K$530)),ROW(G3))),"")</f>
        <v/>
      </c>
      <c r="C7" s="394" t="str">
        <f t="array" ref="C7">IFERROR(INDEX('Прайс повний'!A$1:A$530,SMALL(IF('Прайс повний'!$K$6:$K$530,ROW('Прайс повний'!$K$6:$K$530)),ROW(C3))),"")</f>
        <v/>
      </c>
      <c r="D7" s="819" t="str">
        <f t="array" ref="D7">IFERROR(INDEX('Прайс повний'!G$1:G$530,SMALL(IF('Прайс повний'!$K$6:$K$530,ROW('Прайс повний'!$K$6:$K$530)),ROW(I3))),"")</f>
        <v/>
      </c>
      <c r="E7" s="398" t="str">
        <f t="array" ref="E7">IFERROR(INDEX('Прайс повний'!J$1:J$530,SMALL(IF('Прайс повний'!$K$6:$K$530,ROW('Прайс повний'!$K$6:$K$530)),ROW(L3))),"")</f>
        <v/>
      </c>
      <c r="F7" s="402" t="str">
        <f t="array" ref="F7">IFERROR(INDEX('Прайс повний'!K$1:K$530,SMALL(IF('Прайс повний'!$K$6:$K$530,ROW('Прайс повний'!$K$6:$K$530)),ROW(M3))),"")</f>
        <v/>
      </c>
      <c r="G7" s="825" t="str">
        <f t="array" ref="G7">IFERROR(INDEX('Прайс повний'!L$1:L$530,SMALL(IF('Прайс повний'!$K$6:$K$530,ROW('Прайс повний'!$K$6:$K$530)),ROW(N3))),"")</f>
        <v/>
      </c>
      <c r="H7" s="1"/>
      <c r="I7" s="1"/>
      <c r="J7" s="1"/>
      <c r="K7" s="1"/>
    </row>
    <row r="8" spans="1:16" x14ac:dyDescent="0.25">
      <c r="A8" s="392" t="str">
        <f t="array" ref="A8">IFERROR(INDEX('Прайс повний'!D$1:D$530,SMALL(IF('Прайс повний'!$K$6:$K$530,ROW('Прайс повний'!$K$6:$K$530)),ROW(F4))),"")</f>
        <v/>
      </c>
      <c r="B8" s="814" t="str">
        <f t="array" ref="B8">IFERROR(INDEX('Прайс повний'!E$1:E$530,SMALL(IF('Прайс повний'!$K$6:$K$530,ROW('Прайс повний'!$K$6:$K$530)),ROW(G4))),"")</f>
        <v/>
      </c>
      <c r="C8" s="395" t="str">
        <f t="array" ref="C8">IFERROR(INDEX('Прайс повний'!A$1:A$530,SMALL(IF('Прайс повний'!$K$6:$K$530,ROW('Прайс повний'!$K$6:$K$530)),ROW(C4))),"")</f>
        <v/>
      </c>
      <c r="D8" s="818" t="str">
        <f t="array" ref="D8">IFERROR(INDEX('Прайс повний'!G$1:G$530,SMALL(IF('Прайс повний'!$K$6:$K$530,ROW('Прайс повний'!$K$6:$K$530)),ROW(I4))),"")</f>
        <v/>
      </c>
      <c r="E8" s="398" t="str">
        <f t="array" ref="E8">IFERROR(INDEX('Прайс повний'!J$1:J$530,SMALL(IF('Прайс повний'!$K$6:$K$530,ROW('Прайс повний'!$K$6:$K$530)),ROW(L4))),"")</f>
        <v/>
      </c>
      <c r="F8" s="402" t="str">
        <f t="array" ref="F8">IFERROR(INDEX('Прайс повний'!K$1:K$530,SMALL(IF('Прайс повний'!$K$6:$K$530,ROW('Прайс повний'!$K$6:$K$530)),ROW(M4))),"")</f>
        <v/>
      </c>
      <c r="G8" s="824" t="str">
        <f t="array" ref="G8">IFERROR(INDEX('Прайс повний'!L$1:L$530,SMALL(IF('Прайс повний'!$K$6:$K$530,ROW('Прайс повний'!$K$6:$K$530)),ROW(N4))),"")</f>
        <v/>
      </c>
      <c r="H8" s="1"/>
      <c r="I8" s="1"/>
      <c r="J8" s="1"/>
      <c r="K8" s="1"/>
    </row>
    <row r="9" spans="1:16" x14ac:dyDescent="0.25">
      <c r="A9" s="393" t="str">
        <f t="array" ref="A9">IFERROR(INDEX('Прайс повний'!D$1:D$530,SMALL(IF('Прайс повний'!$K$6:$K$530,ROW('Прайс повний'!$K$6:$K$530)),ROW(F5))),"")</f>
        <v/>
      </c>
      <c r="B9" s="814" t="str">
        <f t="array" ref="B9">IFERROR(INDEX('Прайс повний'!E$1:E$530,SMALL(IF('Прайс повний'!$K$6:$K$530,ROW('Прайс повний'!$K$6:$K$530)),ROW(G5))),"")</f>
        <v/>
      </c>
      <c r="C9" s="394" t="str">
        <f t="array" ref="C9">IFERROR(INDEX('Прайс повний'!A$1:A$530,SMALL(IF('Прайс повний'!$K$6:$K$530,ROW('Прайс повний'!$K$6:$K$530)),ROW(C5))),"")</f>
        <v/>
      </c>
      <c r="D9" s="819" t="str">
        <f t="array" ref="D9">IFERROR(INDEX('Прайс повний'!G$1:G$530,SMALL(IF('Прайс повний'!$K$6:$K$530,ROW('Прайс повний'!$K$6:$K$530)),ROW(I5))),"")</f>
        <v/>
      </c>
      <c r="E9" s="281" t="str">
        <f t="array" ref="E9">IFERROR(INDEX('Прайс повний'!J$1:J$530,SMALL(IF('Прайс повний'!$K$6:$K$530,ROW('Прайс повний'!$K$6:$K$530)),ROW(L5))),"")</f>
        <v/>
      </c>
      <c r="F9" s="403" t="str">
        <f t="array" ref="F9">IFERROR(INDEX('Прайс повний'!K$1:K$530,SMALL(IF('Прайс повний'!$K$6:$K$530,ROW('Прайс повний'!$K$6:$K$530)),ROW(M5))),"")</f>
        <v/>
      </c>
      <c r="G9" s="825" t="str">
        <f t="array" ref="G9">IFERROR(INDEX('Прайс повний'!L$1:L$530,SMALL(IF('Прайс повний'!$K$6:$K$530,ROW('Прайс повний'!$K$6:$K$530)),ROW(N5))),"")</f>
        <v/>
      </c>
      <c r="H9" s="1"/>
      <c r="I9" s="1"/>
      <c r="J9" s="1"/>
      <c r="K9" s="1"/>
    </row>
    <row r="10" spans="1:16" x14ac:dyDescent="0.25">
      <c r="A10" s="392" t="str">
        <f t="array" ref="A10">IFERROR(INDEX('Прайс повний'!D$1:D$530,SMALL(IF('Прайс повний'!$K$6:$K$530,ROW('Прайс повний'!$K$6:$K$530)),ROW(F6))),"")</f>
        <v/>
      </c>
      <c r="B10" s="814" t="str">
        <f t="array" ref="B10">IFERROR(INDEX('Прайс повний'!E$1:E$530,SMALL(IF('Прайс повний'!$K$6:$K$530,ROW('Прайс повний'!$K$6:$K$530)),ROW(G6))),"")</f>
        <v/>
      </c>
      <c r="C10" s="395" t="str">
        <f t="array" ref="C10">IFERROR(INDEX('Прайс повний'!A$1:A$530,SMALL(IF('Прайс повний'!$K$6:$K$530,ROW('Прайс повний'!$K$6:$K$530)),ROW(C6))),"")</f>
        <v/>
      </c>
      <c r="D10" s="818" t="str">
        <f t="array" ref="D10">IFERROR(INDEX('Прайс повний'!G$1:G$530,SMALL(IF('Прайс повний'!$K$6:$K$530,ROW('Прайс повний'!$K$6:$K$530)),ROW(I6))),"")</f>
        <v/>
      </c>
      <c r="E10" s="398" t="str">
        <f t="array" ref="E10">IFERROR(INDEX('Прайс повний'!J$1:J$530,SMALL(IF('Прайс повний'!$K$6:$K$530,ROW('Прайс повний'!$K$6:$K$530)),ROW(L6))),"")</f>
        <v/>
      </c>
      <c r="F10" s="402" t="str">
        <f t="array" ref="F10">IFERROR(INDEX('Прайс повний'!K$1:K$530,SMALL(IF('Прайс повний'!$K$6:$K$530,ROW('Прайс повний'!$K$6:$K$530)),ROW(M6))),"")</f>
        <v/>
      </c>
      <c r="G10" s="824" t="str">
        <f t="array" ref="G10">IFERROR(INDEX('Прайс повний'!L$1:L$530,SMALL(IF('Прайс повний'!$K$6:$K$530,ROW('Прайс повний'!$K$6:$K$530)),ROW(N6))),"")</f>
        <v/>
      </c>
      <c r="H10" s="1"/>
      <c r="I10" s="1"/>
      <c r="J10" s="1"/>
      <c r="K10" s="1"/>
    </row>
    <row r="11" spans="1:16" x14ac:dyDescent="0.25">
      <c r="A11" s="393" t="str">
        <f t="array" ref="A11">IFERROR(INDEX('Прайс повний'!D$1:D$530,SMALL(IF('Прайс повний'!$K$6:$K$530,ROW('Прайс повний'!$K$6:$K$530)),ROW(F7))),"")</f>
        <v/>
      </c>
      <c r="B11" s="814" t="str">
        <f t="array" ref="B11">IFERROR(INDEX('Прайс повний'!E$1:E$530,SMALL(IF('Прайс повний'!$K$6:$K$530,ROW('Прайс повний'!$K$6:$K$530)),ROW(G7))),"")</f>
        <v/>
      </c>
      <c r="C11" s="394" t="str">
        <f t="array" ref="C11">IFERROR(INDEX('Прайс повний'!A$1:A$530,SMALL(IF('Прайс повний'!$K$6:$K$530,ROW('Прайс повний'!$K$6:$K$530)),ROW(C7))),"")</f>
        <v/>
      </c>
      <c r="D11" s="819" t="str">
        <f t="array" ref="D11">IFERROR(INDEX('Прайс повний'!G$1:G$530,SMALL(IF('Прайс повний'!$K$6:$K$530,ROW('Прайс повний'!$K$6:$K$530)),ROW(I7))),"")</f>
        <v/>
      </c>
      <c r="E11" s="281" t="str">
        <f t="array" ref="E11">IFERROR(INDEX('Прайс повний'!J$1:J$530,SMALL(IF('Прайс повний'!$K$6:$K$530,ROW('Прайс повний'!$K$6:$K$530)),ROW(L7))),"")</f>
        <v/>
      </c>
      <c r="F11" s="403" t="str">
        <f t="array" ref="F11">IFERROR(INDEX('Прайс повний'!K$1:K$530,SMALL(IF('Прайс повний'!$K$6:$K$530,ROW('Прайс повний'!$K$6:$K$530)),ROW(M7))),"")</f>
        <v/>
      </c>
      <c r="G11" s="825" t="str">
        <f t="array" ref="G11">IFERROR(INDEX('Прайс повний'!L$1:L$530,SMALL(IF('Прайс повний'!$K$6:$K$530,ROW('Прайс повний'!$K$6:$K$530)),ROW(N7))),"")</f>
        <v/>
      </c>
      <c r="H11" s="1"/>
      <c r="I11" s="1"/>
      <c r="J11" s="1"/>
      <c r="K11" s="1"/>
    </row>
    <row r="12" spans="1:16" x14ac:dyDescent="0.25">
      <c r="A12" s="407" t="str">
        <f t="array" ref="A12">IFERROR(INDEX('Прайс повний'!D$1:D$530,SMALL(IF('Прайс повний'!$K$6:$K$530,ROW('Прайс повний'!$K$6:$K$530)),ROW(F8))),"")</f>
        <v/>
      </c>
      <c r="B12" s="814" t="str">
        <f t="array" ref="B12">IFERROR(INDEX('Прайс повний'!E$1:E$530,SMALL(IF('Прайс повний'!$K$6:$K$530,ROW('Прайс повний'!$K$6:$K$530)),ROW(G8))),"")</f>
        <v/>
      </c>
      <c r="C12" s="396" t="str">
        <f t="array" ref="C12">IFERROR(INDEX('Прайс повний'!A$1:A$530,SMALL(IF('Прайс повний'!$K$6:$K$530,ROW('Прайс повний'!$K$6:$K$530)),ROW(C8))),"")</f>
        <v/>
      </c>
      <c r="D12" s="820" t="str">
        <f t="array" ref="D12">IFERROR(INDEX('Прайс повний'!G$1:G$530,SMALL(IF('Прайс повний'!$K$6:$K$530,ROW('Прайс повний'!$K$6:$K$530)),ROW(I8))),"")</f>
        <v/>
      </c>
      <c r="E12" s="399" t="str">
        <f t="array" ref="E12">IFERROR(INDEX('Прайс повний'!J$1:J$530,SMALL(IF('Прайс повний'!$K$6:$K$530,ROW('Прайс повний'!$K$6:$K$530)),ROW(L8))),"")</f>
        <v/>
      </c>
      <c r="F12" s="404" t="str">
        <f t="array" ref="F12">IFERROR(INDEX('Прайс повний'!K$1:K$530,SMALL(IF('Прайс повний'!$K$6:$K$530,ROW('Прайс повний'!$K$6:$K$530)),ROW(M8))),"")</f>
        <v/>
      </c>
      <c r="G12" s="826" t="str">
        <f t="array" ref="G12">IFERROR(INDEX('Прайс повний'!L$1:L$530,SMALL(IF('Прайс повний'!$K$6:$K$530,ROW('Прайс повний'!$K$6:$K$530)),ROW(N8))),"")</f>
        <v/>
      </c>
      <c r="H12" s="1"/>
      <c r="I12" s="1"/>
      <c r="J12" s="1"/>
      <c r="K12" s="1"/>
    </row>
    <row r="13" spans="1:16" x14ac:dyDescent="0.25">
      <c r="A13" s="408" t="str">
        <f t="array" ref="A13">IFERROR(INDEX('Прайс повний'!D$1:D$530,SMALL(IF('Прайс повний'!$K$6:$K$530,ROW('Прайс повний'!$K$6:$K$530)),ROW(F9))),"")</f>
        <v/>
      </c>
      <c r="B13" s="814" t="str">
        <f t="array" ref="B13">IFERROR(INDEX('Прайс повний'!E$1:E$530,SMALL(IF('Прайс повний'!$K$6:$K$530,ROW('Прайс повний'!$K$6:$K$530)),ROW(G9))),"")</f>
        <v/>
      </c>
      <c r="C13" s="207" t="str">
        <f t="array" ref="C13">IFERROR(INDEX('Прайс повний'!A$1:A$530,SMALL(IF('Прайс повний'!$K$6:$K$530,ROW('Прайс повний'!$K$6:$K$530)),ROW(C9))),"")</f>
        <v/>
      </c>
      <c r="D13" s="821" t="str">
        <f t="array" ref="D13">IFERROR(INDEX('Прайс повний'!G$1:G$530,SMALL(IF('Прайс повний'!$K$6:$K$530,ROW('Прайс повний'!$K$6:$K$530)),ROW(I9))),"")</f>
        <v/>
      </c>
      <c r="E13" s="400" t="str">
        <f t="array" ref="E13">IFERROR(INDEX('Прайс повний'!J$1:J$530,SMALL(IF('Прайс повний'!$K$6:$K$530,ROW('Прайс повний'!$K$6:$K$530)),ROW(L9))),"")</f>
        <v/>
      </c>
      <c r="F13" s="405" t="str">
        <f t="array" ref="F13">IFERROR(INDEX('Прайс повний'!K$1:K$530,SMALL(IF('Прайс повний'!$K$6:$K$530,ROW('Прайс повний'!$K$6:$K$530)),ROW(M9))),"")</f>
        <v/>
      </c>
      <c r="G13" s="827" t="str">
        <f t="array" ref="G13">IFERROR(INDEX('Прайс повний'!L$1:L$530,SMALL(IF('Прайс повний'!$K$6:$K$530,ROW('Прайс повний'!$K$6:$K$530)),ROW(N9))),"")</f>
        <v/>
      </c>
      <c r="H13" s="1"/>
      <c r="I13" s="1"/>
      <c r="J13" s="1"/>
      <c r="K13" s="1"/>
    </row>
    <row r="14" spans="1:16" x14ac:dyDescent="0.25">
      <c r="A14" s="407" t="str">
        <f t="array" ref="A14">IFERROR(INDEX('Прайс повний'!D$1:D$530,SMALL(IF('Прайс повний'!$K$6:$K$530,ROW('Прайс повний'!$K$6:$K$530)),ROW(F10))),"")</f>
        <v/>
      </c>
      <c r="B14" s="814" t="str">
        <f t="array" ref="B14">IFERROR(INDEX('Прайс повний'!E$1:E$530,SMALL(IF('Прайс повний'!$K$6:$K$530,ROW('Прайс повний'!$K$6:$K$530)),ROW(G10))),"")</f>
        <v/>
      </c>
      <c r="C14" s="396" t="str">
        <f t="array" ref="C14">IFERROR(INDEX('Прайс повний'!A$1:A$530,SMALL(IF('Прайс повний'!$K$6:$K$530,ROW('Прайс повний'!$K$6:$K$530)),ROW(C10))),"")</f>
        <v/>
      </c>
      <c r="D14" s="820" t="str">
        <f t="array" ref="D14">IFERROR(INDEX('Прайс повний'!G$1:G$530,SMALL(IF('Прайс повний'!$K$6:$K$530,ROW('Прайс повний'!$K$6:$K$530)),ROW(I10))),"")</f>
        <v/>
      </c>
      <c r="E14" s="399" t="str">
        <f t="array" ref="E14">IFERROR(INDEX('Прайс повний'!J$1:J$530,SMALL(IF('Прайс повний'!$K$6:$K$530,ROW('Прайс повний'!$K$6:$K$530)),ROW(L10))),"")</f>
        <v/>
      </c>
      <c r="F14" s="404" t="str">
        <f t="array" ref="F14">IFERROR(INDEX('Прайс повний'!K$1:K$530,SMALL(IF('Прайс повний'!$K$6:$K$530,ROW('Прайс повний'!$K$6:$K$530)),ROW(M10))),"")</f>
        <v/>
      </c>
      <c r="G14" s="826" t="str">
        <f t="array" ref="G14">IFERROR(INDEX('Прайс повний'!L$1:L$530,SMALL(IF('Прайс повний'!$K$6:$K$530,ROW('Прайс повний'!$K$6:$K$530)),ROW(N10))),"")</f>
        <v/>
      </c>
      <c r="H14" s="1"/>
      <c r="I14" s="1"/>
      <c r="J14" s="1"/>
      <c r="K14" s="1"/>
    </row>
    <row r="15" spans="1:16" x14ac:dyDescent="0.25">
      <c r="A15" s="408" t="str">
        <f t="array" ref="A15">IFERROR(INDEX('Прайс повний'!D$1:D$530,SMALL(IF('Прайс повний'!$K$6:$K$530,ROW('Прайс повний'!$K$6:$K$530)),ROW(F11))),"")</f>
        <v/>
      </c>
      <c r="B15" s="814" t="str">
        <f t="array" ref="B15">IFERROR(INDEX('Прайс повний'!E$1:E$530,SMALL(IF('Прайс повний'!$K$6:$K$530,ROW('Прайс повний'!$K$6:$K$530)),ROW(G11))),"")</f>
        <v/>
      </c>
      <c r="C15" s="207" t="str">
        <f t="array" ref="C15">IFERROR(INDEX('Прайс повний'!A$1:A$530,SMALL(IF('Прайс повний'!$K$6:$K$530,ROW('Прайс повний'!$K$6:$K$530)),ROW(C11))),"")</f>
        <v/>
      </c>
      <c r="D15" s="821" t="str">
        <f t="array" ref="D15">IFERROR(INDEX('Прайс повний'!G$1:G$530,SMALL(IF('Прайс повний'!$K$6:$K$530,ROW('Прайс повний'!$K$6:$K$530)),ROW(I11))),"")</f>
        <v/>
      </c>
      <c r="E15" s="400" t="str">
        <f t="array" ref="E15">IFERROR(INDEX('Прайс повний'!J$1:J$530,SMALL(IF('Прайс повний'!$K$6:$K$530,ROW('Прайс повний'!$K$6:$K$530)),ROW(L11))),"")</f>
        <v/>
      </c>
      <c r="F15" s="405" t="str">
        <f t="array" ref="F15">IFERROR(INDEX('Прайс повний'!K$1:K$530,SMALL(IF('Прайс повний'!$K$6:$K$530,ROW('Прайс повний'!$K$6:$K$530)),ROW(M11))),"")</f>
        <v/>
      </c>
      <c r="G15" s="827" t="str">
        <f t="array" ref="G15">IFERROR(INDEX('Прайс повний'!L$1:L$530,SMALL(IF('Прайс повний'!$K$6:$K$530,ROW('Прайс повний'!$K$6:$K$530)),ROW(N11))),"")</f>
        <v/>
      </c>
      <c r="H15" s="1"/>
      <c r="I15" s="1"/>
      <c r="J15" s="1"/>
      <c r="K15" s="1"/>
    </row>
    <row r="16" spans="1:16" x14ac:dyDescent="0.25">
      <c r="A16" s="407" t="str">
        <f t="array" ref="A16">IFERROR(INDEX('Прайс повний'!D$1:D$530,SMALL(IF('Прайс повний'!$K$6:$K$530,ROW('Прайс повний'!$K$6:$K$530)),ROW(F12))),"")</f>
        <v/>
      </c>
      <c r="B16" s="814" t="str">
        <f t="array" ref="B16">IFERROR(INDEX('Прайс повний'!E$1:E$530,SMALL(IF('Прайс повний'!$K$6:$K$530,ROW('Прайс повний'!$K$6:$K$530)),ROW(G12))),"")</f>
        <v/>
      </c>
      <c r="C16" s="396" t="str">
        <f t="array" ref="C16">IFERROR(INDEX('Прайс повний'!A$1:A$530,SMALL(IF('Прайс повний'!$K$6:$K$530,ROW('Прайс повний'!$K$6:$K$530)),ROW(C12))),"")</f>
        <v/>
      </c>
      <c r="D16" s="820" t="str">
        <f t="array" ref="D16">IFERROR(INDEX('Прайс повний'!G$1:G$530,SMALL(IF('Прайс повний'!$K$6:$K$530,ROW('Прайс повний'!$K$6:$K$530)),ROW(I12))),"")</f>
        <v/>
      </c>
      <c r="E16" s="399" t="str">
        <f t="array" ref="E16">IFERROR(INDEX('Прайс повний'!J$1:J$530,SMALL(IF('Прайс повний'!$K$6:$K$530,ROW('Прайс повний'!$K$6:$K$530)),ROW(L12))),"")</f>
        <v/>
      </c>
      <c r="F16" s="404" t="str">
        <f t="array" ref="F16">IFERROR(INDEX('Прайс повний'!K$1:K$530,SMALL(IF('Прайс повний'!$K$6:$K$530,ROW('Прайс повний'!$K$6:$K$530)),ROW(M12))),"")</f>
        <v/>
      </c>
      <c r="G16" s="826" t="str">
        <f t="array" ref="G16">IFERROR(INDEX('Прайс повний'!L$1:L$530,SMALL(IF('Прайс повний'!$K$6:$K$530,ROW('Прайс повний'!$K$6:$K$530)),ROW(N12))),"")</f>
        <v/>
      </c>
      <c r="H16" s="1"/>
      <c r="I16" s="1"/>
      <c r="J16" s="1"/>
      <c r="K16" s="1"/>
    </row>
    <row r="17" spans="1:11" x14ac:dyDescent="0.25">
      <c r="A17" s="408" t="str">
        <f t="array" ref="A17">IFERROR(INDEX('Прайс повний'!D$1:D$530,SMALL(IF('Прайс повний'!$K$6:$K$530,ROW('Прайс повний'!$K$6:$K$530)),ROW(F13))),"")</f>
        <v/>
      </c>
      <c r="B17" s="815" t="str">
        <f t="array" ref="B17">IFERROR(INDEX('Прайс повний'!E$1:E$530,SMALL(IF('Прайс повний'!$K$6:$K$530,ROW('Прайс повний'!$K$6:$K$530)),ROW(G13))),"")</f>
        <v/>
      </c>
      <c r="C17" s="207" t="str">
        <f t="array" ref="C17">IFERROR(INDEX('Прайс повний'!A$1:A$530,SMALL(IF('Прайс повний'!$K$6:$K$530,ROW('Прайс повний'!$K$6:$K$530)),ROW(C13))),"")</f>
        <v/>
      </c>
      <c r="D17" s="821" t="str">
        <f t="array" ref="D17">IFERROR(INDEX('Прайс повний'!G$1:G$530,SMALL(IF('Прайс повний'!$K$6:$K$530,ROW('Прайс повний'!$K$6:$K$530)),ROW(I13))),"")</f>
        <v/>
      </c>
      <c r="E17" s="400" t="str">
        <f t="array" ref="E17">IFERROR(INDEX('Прайс повний'!J$1:J$530,SMALL(IF('Прайс повний'!$K$6:$K$530,ROW('Прайс повний'!$K$6:$K$530)),ROW(L13))),"")</f>
        <v/>
      </c>
      <c r="F17" s="405" t="str">
        <f t="array" ref="F17">IFERROR(INDEX('Прайс повний'!K$1:K$530,SMALL(IF('Прайс повний'!$K$6:$K$530,ROW('Прайс повний'!$K$6:$K$530)),ROW(M13))),"")</f>
        <v/>
      </c>
      <c r="G17" s="827" t="str">
        <f t="array" ref="G17">IFERROR(INDEX('Прайс повний'!L$1:L$530,SMALL(IF('Прайс повний'!$K$6:$K$530,ROW('Прайс повний'!$K$6:$K$530)),ROW(N13))),"")</f>
        <v/>
      </c>
      <c r="H17" s="1"/>
      <c r="I17" s="1"/>
      <c r="J17" s="1"/>
      <c r="K17" s="1"/>
    </row>
    <row r="18" spans="1:11" x14ac:dyDescent="0.25">
      <c r="A18" s="407" t="str">
        <f t="array" ref="A18">IFERROR(INDEX('Прайс повний'!D$1:D$530,SMALL(IF('Прайс повний'!$K$6:$K$530,ROW('Прайс повний'!$K$6:$K$530)),ROW(F14))),"")</f>
        <v/>
      </c>
      <c r="B18" s="814" t="str">
        <f t="array" ref="B18">IFERROR(INDEX('Прайс повний'!E$1:E$530,SMALL(IF('Прайс повний'!$K$6:$K$530,ROW('Прайс повний'!$K$6:$K$530)),ROW(G14))),"")</f>
        <v/>
      </c>
      <c r="C18" s="396" t="str">
        <f t="array" ref="C18">IFERROR(INDEX('Прайс повний'!A$1:A$530,SMALL(IF('Прайс повний'!$K$6:$K$530,ROW('Прайс повний'!$K$6:$K$530)),ROW(C14))),"")</f>
        <v/>
      </c>
      <c r="D18" s="820" t="str">
        <f t="array" ref="D18">IFERROR(INDEX('Прайс повний'!G$1:G$530,SMALL(IF('Прайс повний'!$K$6:$K$530,ROW('Прайс повний'!$K$6:$K$530)),ROW(I14))),"")</f>
        <v/>
      </c>
      <c r="E18" s="399" t="str">
        <f t="array" ref="E18">IFERROR(INDEX('Прайс повний'!J$1:J$530,SMALL(IF('Прайс повний'!$K$6:$K$530,ROW('Прайс повний'!$K$6:$K$530)),ROW(L14))),"")</f>
        <v/>
      </c>
      <c r="F18" s="404" t="str">
        <f t="array" ref="F18">IFERROR(INDEX('Прайс повний'!K$1:K$530,SMALL(IF('Прайс повний'!$K$6:$K$530,ROW('Прайс повний'!$K$6:$K$530)),ROW(M14))),"")</f>
        <v/>
      </c>
      <c r="G18" s="826" t="str">
        <f t="array" ref="G18">IFERROR(INDEX('Прайс повний'!L$1:L$530,SMALL(IF('Прайс повний'!$K$6:$K$530,ROW('Прайс повний'!$K$6:$K$530)),ROW(N14))),"")</f>
        <v/>
      </c>
      <c r="H18" s="1"/>
      <c r="I18" s="1"/>
      <c r="J18" s="1"/>
      <c r="K18" s="1"/>
    </row>
    <row r="19" spans="1:11" x14ac:dyDescent="0.25">
      <c r="A19" s="408" t="str">
        <f t="array" ref="A19">IFERROR(INDEX('Прайс повний'!D$1:D$530,SMALL(IF('Прайс повний'!$K$6:$K$530,ROW('Прайс повний'!$K$6:$K$530)),ROW(F15))),"")</f>
        <v/>
      </c>
      <c r="B19" s="815" t="str">
        <f t="array" ref="B19">IFERROR(INDEX('Прайс повний'!E$1:E$530,SMALL(IF('Прайс повний'!$K$6:$K$530,ROW('Прайс повний'!$K$6:$K$530)),ROW(G15))),"")</f>
        <v/>
      </c>
      <c r="C19" s="207" t="str">
        <f t="array" ref="C19">IFERROR(INDEX('Прайс повний'!A$1:A$530,SMALL(IF('Прайс повний'!$K$6:$K$530,ROW('Прайс повний'!$K$6:$K$530)),ROW(C15))),"")</f>
        <v/>
      </c>
      <c r="D19" s="821" t="str">
        <f t="array" ref="D19">IFERROR(INDEX('Прайс повний'!G$1:G$530,SMALL(IF('Прайс повний'!$K$6:$K$530,ROW('Прайс повний'!$K$6:$K$530)),ROW(I15))),"")</f>
        <v/>
      </c>
      <c r="E19" s="400" t="str">
        <f t="array" ref="E19">IFERROR(INDEX('Прайс повний'!J$1:J$530,SMALL(IF('Прайс повний'!$K$6:$K$530,ROW('Прайс повний'!$K$6:$K$530)),ROW(L15))),"")</f>
        <v/>
      </c>
      <c r="F19" s="405" t="str">
        <f t="array" ref="F19">IFERROR(INDEX('Прайс повний'!K$1:K$530,SMALL(IF('Прайс повний'!$K$6:$K$530,ROW('Прайс повний'!$K$6:$K$530)),ROW(M15))),"")</f>
        <v/>
      </c>
      <c r="G19" s="827" t="str">
        <f t="array" ref="G19">IFERROR(INDEX('Прайс повний'!L$1:L$530,SMALL(IF('Прайс повний'!$K$6:$K$530,ROW('Прайс повний'!$K$6:$K$530)),ROW(N15))),"")</f>
        <v/>
      </c>
      <c r="H19" s="1"/>
      <c r="I19" s="1"/>
      <c r="J19" s="1"/>
      <c r="K19" s="1"/>
    </row>
    <row r="20" spans="1:11" x14ac:dyDescent="0.25">
      <c r="A20" s="407" t="str">
        <f t="array" ref="A20">IFERROR(INDEX('Прайс повний'!D$1:D$530,SMALL(IF('Прайс повний'!$K$6:$K$530,ROW('Прайс повний'!$K$6:$K$530)),ROW(F16))),"")</f>
        <v/>
      </c>
      <c r="B20" s="814" t="str">
        <f t="array" ref="B20">IFERROR(INDEX('Прайс повний'!E$1:E$530,SMALL(IF('Прайс повний'!$K$6:$K$530,ROW('Прайс повний'!$K$6:$K$530)),ROW(G16))),"")</f>
        <v/>
      </c>
      <c r="C20" s="396" t="str">
        <f t="array" ref="C20">IFERROR(INDEX('Прайс повний'!A$1:A$530,SMALL(IF('Прайс повний'!$K$6:$K$530,ROW('Прайс повний'!$K$6:$K$530)),ROW(C16))),"")</f>
        <v/>
      </c>
      <c r="D20" s="820" t="str">
        <f t="array" ref="D20">IFERROR(INDEX('Прайс повний'!G$1:G$530,SMALL(IF('Прайс повний'!$K$6:$K$530,ROW('Прайс повний'!$K$6:$K$530)),ROW(I16))),"")</f>
        <v/>
      </c>
      <c r="E20" s="399" t="str">
        <f t="array" ref="E20">IFERROR(INDEX('Прайс повний'!J$1:J$530,SMALL(IF('Прайс повний'!$K$6:$K$530,ROW('Прайс повний'!$K$6:$K$530)),ROW(L16))),"")</f>
        <v/>
      </c>
      <c r="F20" s="404" t="str">
        <f t="array" ref="F20">IFERROR(INDEX('Прайс повний'!K$1:K$530,SMALL(IF('Прайс повний'!$K$6:$K$530,ROW('Прайс повний'!$K$6:$K$530)),ROW(M16))),"")</f>
        <v/>
      </c>
      <c r="G20" s="826" t="str">
        <f t="array" ref="G20">IFERROR(INDEX('Прайс повний'!L$1:L$530,SMALL(IF('Прайс повний'!$K$6:$K$530,ROW('Прайс повний'!$K$6:$K$530)),ROW(N16))),"")</f>
        <v/>
      </c>
      <c r="H20" s="1"/>
      <c r="I20" s="1"/>
      <c r="J20" s="1"/>
      <c r="K20" s="1"/>
    </row>
    <row r="21" spans="1:11" ht="15.75" customHeight="1" x14ac:dyDescent="0.25">
      <c r="A21" s="408" t="str">
        <f t="array" ref="A21">IFERROR(INDEX('Прайс повний'!D$1:D$530,SMALL(IF('Прайс повний'!$K$6:$K$530,ROW('Прайс повний'!$K$6:$K$530)),ROW(F17))),"")</f>
        <v/>
      </c>
      <c r="B21" s="815" t="str">
        <f t="array" ref="B21">IFERROR(INDEX('Прайс повний'!E$1:E$530,SMALL(IF('Прайс повний'!$K$6:$K$530,ROW('Прайс повний'!$K$6:$K$530)),ROW(G17))),"")</f>
        <v/>
      </c>
      <c r="C21" s="207" t="str">
        <f t="array" ref="C21">IFERROR(INDEX('Прайс повний'!A$1:A$530,SMALL(IF('Прайс повний'!$K$6:$K$530,ROW('Прайс повний'!$K$6:$K$530)),ROW(C17))),"")</f>
        <v/>
      </c>
      <c r="D21" s="821" t="str">
        <f t="array" ref="D21">IFERROR(INDEX('Прайс повний'!G$1:G$530,SMALL(IF('Прайс повний'!$K$6:$K$530,ROW('Прайс повний'!$K$6:$K$530)),ROW(I17))),"")</f>
        <v/>
      </c>
      <c r="E21" s="400" t="str">
        <f t="array" ref="E21">IFERROR(INDEX('Прайс повний'!J$1:J$530,SMALL(IF('Прайс повний'!$K$6:$K$530,ROW('Прайс повний'!$K$6:$K$530)),ROW(L17))),"")</f>
        <v/>
      </c>
      <c r="F21" s="405" t="str">
        <f t="array" ref="F21">IFERROR(INDEX('Прайс повний'!K$1:K$530,SMALL(IF('Прайс повний'!$K$6:$K$530,ROW('Прайс повний'!$K$6:$K$530)),ROW(M17))),"")</f>
        <v/>
      </c>
      <c r="G21" s="827" t="str">
        <f t="array" ref="G21">IFERROR(INDEX('Прайс повний'!L$1:L$530,SMALL(IF('Прайс повний'!$K$6:$K$530,ROW('Прайс повний'!$K$6:$K$530)),ROW(N17))),"")</f>
        <v/>
      </c>
      <c r="H21" s="1"/>
      <c r="I21" s="1"/>
      <c r="J21" s="1"/>
      <c r="K21" s="1"/>
    </row>
    <row r="22" spans="1:11" ht="15.75" customHeight="1" x14ac:dyDescent="0.25">
      <c r="A22" s="407" t="str">
        <f t="array" ref="A22">IFERROR(INDEX('Прайс повний'!D$1:D$530,SMALL(IF('Прайс повний'!$K$6:$K$530,ROW('Прайс повний'!$K$6:$K$530)),ROW(F18))),"")</f>
        <v/>
      </c>
      <c r="B22" s="814" t="str">
        <f t="array" ref="B22">IFERROR(INDEX('Прайс повний'!E$1:E$530,SMALL(IF('Прайс повний'!$K$6:$K$530,ROW('Прайс повний'!$K$6:$K$530)),ROW(G18))),"")</f>
        <v/>
      </c>
      <c r="C22" s="396" t="str">
        <f t="array" ref="C22">IFERROR(INDEX('Прайс повний'!A$1:A$530,SMALL(IF('Прайс повний'!$K$6:$K$530,ROW('Прайс повний'!$K$6:$K$530)),ROW(C18))),"")</f>
        <v/>
      </c>
      <c r="D22" s="820" t="str">
        <f t="array" ref="D22">IFERROR(INDEX('Прайс повний'!G$1:G$530,SMALL(IF('Прайс повний'!$K$6:$K$530,ROW('Прайс повний'!$K$6:$K$530)),ROW(I18))),"")</f>
        <v/>
      </c>
      <c r="E22" s="399" t="str">
        <f t="array" ref="E22">IFERROR(INDEX('Прайс повний'!J$1:J$530,SMALL(IF('Прайс повний'!$K$6:$K$530,ROW('Прайс повний'!$K$6:$K$530)),ROW(L18))),"")</f>
        <v/>
      </c>
      <c r="F22" s="404" t="str">
        <f t="array" ref="F22">IFERROR(INDEX('Прайс повний'!K$1:K$530,SMALL(IF('Прайс повний'!$K$6:$K$530,ROW('Прайс повний'!$K$6:$K$530)),ROW(M18))),"")</f>
        <v/>
      </c>
      <c r="G22" s="826" t="str">
        <f t="array" ref="G22">IFERROR(INDEX('Прайс повний'!L$1:L$530,SMALL(IF('Прайс повний'!$K$6:$K$530,ROW('Прайс повний'!$K$6:$K$530)),ROW(N18))),"")</f>
        <v/>
      </c>
      <c r="H22" s="1"/>
      <c r="I22" s="1"/>
      <c r="J22" s="1"/>
      <c r="K22" s="1"/>
    </row>
    <row r="23" spans="1:11" ht="15.75" customHeight="1" x14ac:dyDescent="0.25">
      <c r="A23" s="408" t="str">
        <f t="array" ref="A23">IFERROR(INDEX('Прайс повний'!D$1:D$530,SMALL(IF('Прайс повний'!$K$6:$K$530,ROW('Прайс повний'!$K$6:$K$530)),ROW(F19))),"")</f>
        <v/>
      </c>
      <c r="B23" s="815" t="str">
        <f t="array" ref="B23">IFERROR(INDEX('Прайс повний'!E$1:E$530,SMALL(IF('Прайс повний'!$K$6:$K$530,ROW('Прайс повний'!$K$6:$K$530)),ROW(G19))),"")</f>
        <v/>
      </c>
      <c r="C23" s="207" t="str">
        <f t="array" ref="C23">IFERROR(INDEX('Прайс повний'!A$1:A$530,SMALL(IF('Прайс повний'!$K$6:$K$530,ROW('Прайс повний'!$K$6:$K$530)),ROW(C19))),"")</f>
        <v/>
      </c>
      <c r="D23" s="821" t="str">
        <f t="array" ref="D23">IFERROR(INDEX('Прайс повний'!G$1:G$530,SMALL(IF('Прайс повний'!$K$6:$K$530,ROW('Прайс повний'!$K$6:$K$530)),ROW(I19))),"")</f>
        <v/>
      </c>
      <c r="E23" s="400" t="str">
        <f t="array" ref="E23">IFERROR(INDEX('Прайс повний'!J$1:J$530,SMALL(IF('Прайс повний'!$K$6:$K$530,ROW('Прайс повний'!$K$6:$K$530)),ROW(L19))),"")</f>
        <v/>
      </c>
      <c r="F23" s="405" t="str">
        <f t="array" ref="F23">IFERROR(INDEX('Прайс повний'!K$1:K$530,SMALL(IF('Прайс повний'!$K$6:$K$530,ROW('Прайс повний'!$K$6:$K$530)),ROW(M19))),"")</f>
        <v/>
      </c>
      <c r="G23" s="827" t="str">
        <f t="array" ref="G23">IFERROR(INDEX('Прайс повний'!L$1:L$530,SMALL(IF('Прайс повний'!$K$6:$K$530,ROW('Прайс повний'!$K$6:$K$530)),ROW(N19))),"")</f>
        <v/>
      </c>
      <c r="H23" s="1"/>
      <c r="I23" s="1"/>
      <c r="J23" s="1"/>
      <c r="K23" s="1"/>
    </row>
    <row r="24" spans="1:11" ht="15.75" customHeight="1" x14ac:dyDescent="0.25">
      <c r="A24" s="407" t="str">
        <f t="array" ref="A24">IFERROR(INDEX('Прайс повний'!D$1:D$530,SMALL(IF('Прайс повний'!$K$6:$K$530,ROW('Прайс повний'!$K$6:$K$530)),ROW(F20))),"")</f>
        <v/>
      </c>
      <c r="B24" s="814" t="str">
        <f t="array" ref="B24">IFERROR(INDEX('Прайс повний'!E$1:E$530,SMALL(IF('Прайс повний'!$K$6:$K$530,ROW('Прайс повний'!$K$6:$K$530)),ROW(G20))),"")</f>
        <v/>
      </c>
      <c r="C24" s="396" t="str">
        <f t="array" ref="C24">IFERROR(INDEX('Прайс повний'!A$1:A$530,SMALL(IF('Прайс повний'!$K$6:$K$530,ROW('Прайс повний'!$K$6:$K$530)),ROW(C20))),"")</f>
        <v/>
      </c>
      <c r="D24" s="820" t="str">
        <f t="array" ref="D24">IFERROR(INDEX('Прайс повний'!G$1:G$530,SMALL(IF('Прайс повний'!$K$6:$K$530,ROW('Прайс повний'!$K$6:$K$530)),ROW(I20))),"")</f>
        <v/>
      </c>
      <c r="E24" s="399" t="str">
        <f t="array" ref="E24">IFERROR(INDEX('Прайс повний'!J$1:J$530,SMALL(IF('Прайс повний'!$K$6:$K$530,ROW('Прайс повний'!$K$6:$K$530)),ROW(L20))),"")</f>
        <v/>
      </c>
      <c r="F24" s="404" t="str">
        <f t="array" ref="F24">IFERROR(INDEX('Прайс повний'!K$1:K$530,SMALL(IF('Прайс повний'!$K$6:$K$530,ROW('Прайс повний'!$K$6:$K$530)),ROW(M20))),"")</f>
        <v/>
      </c>
      <c r="G24" s="826" t="str">
        <f t="array" ref="G24">IFERROR(INDEX('Прайс повний'!L$1:L$530,SMALL(IF('Прайс повний'!$K$6:$K$530,ROW('Прайс повний'!$K$6:$K$530)),ROW(N20))),"")</f>
        <v/>
      </c>
      <c r="H24" s="1"/>
      <c r="I24" s="1"/>
      <c r="J24" s="1"/>
      <c r="K24" s="1"/>
    </row>
    <row r="25" spans="1:11" ht="15.75" customHeight="1" x14ac:dyDescent="0.25">
      <c r="A25" s="408" t="str">
        <f t="array" ref="A25">IFERROR(INDEX('Прайс повний'!D$1:D$530,SMALL(IF('Прайс повний'!$K$6:$K$530,ROW('Прайс повний'!$K$6:$K$530)),ROW(F21))),"")</f>
        <v/>
      </c>
      <c r="B25" s="815" t="str">
        <f t="array" ref="B25">IFERROR(INDEX('Прайс повний'!E$1:E$530,SMALL(IF('Прайс повний'!$K$6:$K$530,ROW('Прайс повний'!$K$6:$K$530)),ROW(G21))),"")</f>
        <v/>
      </c>
      <c r="C25" s="207" t="str">
        <f t="array" ref="C25">IFERROR(INDEX('Прайс повний'!A$1:A$530,SMALL(IF('Прайс повний'!$K$6:$K$530,ROW('Прайс повний'!$K$6:$K$530)),ROW(C21))),"")</f>
        <v/>
      </c>
      <c r="D25" s="821" t="str">
        <f t="array" ref="D25">IFERROR(INDEX('Прайс повний'!G$1:G$530,SMALL(IF('Прайс повний'!$K$6:$K$530,ROW('Прайс повний'!$K$6:$K$530)),ROW(I21))),"")</f>
        <v/>
      </c>
      <c r="E25" s="400" t="str">
        <f t="array" ref="E25">IFERROR(INDEX('Прайс повний'!J$1:J$530,SMALL(IF('Прайс повний'!$K$6:$K$530,ROW('Прайс повний'!$K$6:$K$530)),ROW(L21))),"")</f>
        <v/>
      </c>
      <c r="F25" s="405" t="str">
        <f t="array" ref="F25">IFERROR(INDEX('Прайс повний'!K$1:K$530,SMALL(IF('Прайс повний'!$K$6:$K$530,ROW('Прайс повний'!$K$6:$K$530)),ROW(M21))),"")</f>
        <v/>
      </c>
      <c r="G25" s="827" t="str">
        <f t="array" ref="G25">IFERROR(INDEX('Прайс повний'!L$1:L$530,SMALL(IF('Прайс повний'!$K$6:$K$530,ROW('Прайс повний'!$K$6:$K$530)),ROW(N21))),"")</f>
        <v/>
      </c>
      <c r="H25" s="1"/>
      <c r="I25" s="1"/>
      <c r="J25" s="1"/>
      <c r="K25" s="1"/>
    </row>
    <row r="26" spans="1:11" ht="15.75" customHeight="1" x14ac:dyDescent="0.25">
      <c r="A26" s="407" t="str">
        <f t="array" ref="A26">IFERROR(INDEX('Прайс повний'!D$1:D$530,SMALL(IF('Прайс повний'!$K$6:$K$530,ROW('Прайс повний'!$K$6:$K$530)),ROW(F22))),"")</f>
        <v/>
      </c>
      <c r="B26" s="814" t="str">
        <f t="array" ref="B26">IFERROR(INDEX('Прайс повний'!E$1:E$530,SMALL(IF('Прайс повний'!$K$6:$K$530,ROW('Прайс повний'!$K$6:$K$530)),ROW(G22))),"")</f>
        <v/>
      </c>
      <c r="C26" s="396" t="str">
        <f t="array" ref="C26">IFERROR(INDEX('Прайс повний'!A$1:A$530,SMALL(IF('Прайс повний'!$K$6:$K$530,ROW('Прайс повний'!$K$6:$K$530)),ROW(C22))),"")</f>
        <v/>
      </c>
      <c r="D26" s="820" t="str">
        <f t="array" ref="D26">IFERROR(INDEX('Прайс повний'!G$1:G$530,SMALL(IF('Прайс повний'!$K$6:$K$530,ROW('Прайс повний'!$K$6:$K$530)),ROW(I22))),"")</f>
        <v/>
      </c>
      <c r="E26" s="399" t="str">
        <f t="array" ref="E26">IFERROR(INDEX('Прайс повний'!J$1:J$530,SMALL(IF('Прайс повний'!$K$6:$K$530,ROW('Прайс повний'!$K$6:$K$530)),ROW(L22))),"")</f>
        <v/>
      </c>
      <c r="F26" s="404" t="str">
        <f t="array" ref="F26">IFERROR(INDEX('Прайс повний'!K$1:K$530,SMALL(IF('Прайс повний'!$K$6:$K$530,ROW('Прайс повний'!$K$6:$K$530)),ROW(M22))),"")</f>
        <v/>
      </c>
      <c r="G26" s="826" t="str">
        <f t="array" ref="G26">IFERROR(INDEX('Прайс повний'!L$1:L$530,SMALL(IF('Прайс повний'!$K$6:$K$530,ROW('Прайс повний'!$K$6:$K$530)),ROW(N22))),"")</f>
        <v/>
      </c>
      <c r="H26" s="1"/>
      <c r="I26" s="1"/>
      <c r="J26" s="1"/>
      <c r="K26" s="1"/>
    </row>
    <row r="27" spans="1:11" ht="15.75" customHeight="1" x14ac:dyDescent="0.25">
      <c r="A27" s="408" t="str">
        <f t="array" ref="A27">IFERROR(INDEX('Прайс повний'!D$1:D$530,SMALL(IF('Прайс повний'!$K$6:$K$530,ROW('Прайс повний'!$K$6:$K$530)),ROW(F23))),"")</f>
        <v/>
      </c>
      <c r="B27" s="815" t="str">
        <f t="array" ref="B27">IFERROR(INDEX('Прайс повний'!E$1:E$530,SMALL(IF('Прайс повний'!$K$6:$K$530,ROW('Прайс повний'!$K$6:$K$530)),ROW(G23))),"")</f>
        <v/>
      </c>
      <c r="C27" s="207" t="str">
        <f t="array" ref="C27">IFERROR(INDEX('Прайс повний'!A$1:A$530,SMALL(IF('Прайс повний'!$K$6:$K$530,ROW('Прайс повний'!$K$6:$K$530)),ROW(C23))),"")</f>
        <v/>
      </c>
      <c r="D27" s="821" t="str">
        <f t="array" ref="D27">IFERROR(INDEX('Прайс повний'!G$1:G$530,SMALL(IF('Прайс повний'!$K$6:$K$530,ROW('Прайс повний'!$K$6:$K$530)),ROW(I23))),"")</f>
        <v/>
      </c>
      <c r="E27" s="400" t="str">
        <f t="array" ref="E27">IFERROR(INDEX('Прайс повний'!J$1:J$530,SMALL(IF('Прайс повний'!$K$6:$K$530,ROW('Прайс повний'!$K$6:$K$530)),ROW(L23))),"")</f>
        <v/>
      </c>
      <c r="F27" s="405" t="str">
        <f t="array" ref="F27">IFERROR(INDEX('Прайс повний'!K$1:K$530,SMALL(IF('Прайс повний'!$K$6:$K$530,ROW('Прайс повний'!$K$6:$K$530)),ROW(M23))),"")</f>
        <v/>
      </c>
      <c r="G27" s="827" t="str">
        <f t="array" ref="G27">IFERROR(INDEX('Прайс повний'!L$1:L$530,SMALL(IF('Прайс повний'!$K$6:$K$530,ROW('Прайс повний'!$K$6:$K$530)),ROW(N23))),"")</f>
        <v/>
      </c>
      <c r="H27" s="1"/>
      <c r="I27" s="1"/>
      <c r="J27" s="1"/>
      <c r="K27" s="1"/>
    </row>
    <row r="28" spans="1:11" ht="15.75" customHeight="1" x14ac:dyDescent="0.25">
      <c r="A28" s="407" t="str">
        <f t="array" ref="A28">IFERROR(INDEX('Прайс повний'!D$1:D$530,SMALL(IF('Прайс повний'!$K$6:$K$530,ROW('Прайс повний'!$K$6:$K$530)),ROW(F24))),"")</f>
        <v/>
      </c>
      <c r="B28" s="814" t="str">
        <f t="array" ref="B28">IFERROR(INDEX('Прайс повний'!E$1:E$530,SMALL(IF('Прайс повний'!$K$6:$K$530,ROW('Прайс повний'!$K$6:$K$530)),ROW(G24))),"")</f>
        <v/>
      </c>
      <c r="C28" s="396" t="str">
        <f t="array" ref="C28">IFERROR(INDEX('Прайс повний'!A$1:A$530,SMALL(IF('Прайс повний'!$K$6:$K$530,ROW('Прайс повний'!$K$6:$K$530)),ROW(C24))),"")</f>
        <v/>
      </c>
      <c r="D28" s="820" t="str">
        <f t="array" ref="D28">IFERROR(INDEX('Прайс повний'!G$1:G$530,SMALL(IF('Прайс повний'!$K$6:$K$530,ROW('Прайс повний'!$K$6:$K$530)),ROW(I24))),"")</f>
        <v/>
      </c>
      <c r="E28" s="399" t="str">
        <f t="array" ref="E28">IFERROR(INDEX('Прайс повний'!J$1:J$530,SMALL(IF('Прайс повний'!$K$6:$K$530,ROW('Прайс повний'!$K$6:$K$530)),ROW(L24))),"")</f>
        <v/>
      </c>
      <c r="F28" s="404" t="str">
        <f t="array" ref="F28">IFERROR(INDEX('Прайс повний'!K$1:K$530,SMALL(IF('Прайс повний'!$K$6:$K$530,ROW('Прайс повний'!$K$6:$K$530)),ROW(M24))),"")</f>
        <v/>
      </c>
      <c r="G28" s="826" t="str">
        <f t="array" ref="G28">IFERROR(INDEX('Прайс повний'!L$1:L$530,SMALL(IF('Прайс повний'!$K$6:$K$530,ROW('Прайс повний'!$K$6:$K$530)),ROW(N24))),"")</f>
        <v/>
      </c>
      <c r="H28" s="1"/>
      <c r="I28" s="1"/>
      <c r="J28" s="1"/>
      <c r="K28" s="1"/>
    </row>
    <row r="29" spans="1:11" ht="15.75" customHeight="1" x14ac:dyDescent="0.25">
      <c r="A29" s="408" t="str">
        <f t="array" ref="A29">IFERROR(INDEX('Прайс повний'!D$1:D$530,SMALL(IF('Прайс повний'!$K$6:$K$530,ROW('Прайс повний'!$K$6:$K$530)),ROW(F25))),"")</f>
        <v/>
      </c>
      <c r="B29" s="815" t="str">
        <f t="array" ref="B29">IFERROR(INDEX('Прайс повний'!E$1:E$530,SMALL(IF('Прайс повний'!$K$6:$K$530,ROW('Прайс повний'!$K$6:$K$530)),ROW(G25))),"")</f>
        <v/>
      </c>
      <c r="C29" s="207" t="str">
        <f t="array" ref="C29">IFERROR(INDEX('Прайс повний'!A$1:A$530,SMALL(IF('Прайс повний'!$K$6:$K$530,ROW('Прайс повний'!$K$6:$K$530)),ROW(C25))),"")</f>
        <v/>
      </c>
      <c r="D29" s="821" t="str">
        <f t="array" ref="D29">IFERROR(INDEX('Прайс повний'!G$1:G$530,SMALL(IF('Прайс повний'!$K$6:$K$530,ROW('Прайс повний'!$K$6:$K$530)),ROW(I25))),"")</f>
        <v/>
      </c>
      <c r="E29" s="400" t="str">
        <f t="array" ref="E29">IFERROR(INDEX('Прайс повний'!J$1:J$530,SMALL(IF('Прайс повний'!$K$6:$K$530,ROW('Прайс повний'!$K$6:$K$530)),ROW(L25))),"")</f>
        <v/>
      </c>
      <c r="F29" s="405" t="str">
        <f t="array" ref="F29">IFERROR(INDEX('Прайс повний'!K$1:K$530,SMALL(IF('Прайс повний'!$K$6:$K$530,ROW('Прайс повний'!$K$6:$K$530)),ROW(M25))),"")</f>
        <v/>
      </c>
      <c r="G29" s="827" t="str">
        <f t="array" ref="G29">IFERROR(INDEX('Прайс повний'!L$1:L$530,SMALL(IF('Прайс повний'!$K$6:$K$530,ROW('Прайс повний'!$K$6:$K$530)),ROW(N25))),"")</f>
        <v/>
      </c>
      <c r="H29" s="1"/>
      <c r="I29" s="1"/>
      <c r="J29" s="1"/>
      <c r="K29" s="1"/>
    </row>
    <row r="30" spans="1:11" ht="15.75" customHeight="1" x14ac:dyDescent="0.25">
      <c r="A30" s="407" t="str">
        <f t="array" ref="A30">IFERROR(INDEX('Прайс повний'!D$1:D$530,SMALL(IF('Прайс повний'!$K$6:$K$530,ROW('Прайс повний'!$K$6:$K$530)),ROW(F26))),"")</f>
        <v/>
      </c>
      <c r="B30" s="814" t="str">
        <f t="array" ref="B30">IFERROR(INDEX('Прайс повний'!E$1:E$530,SMALL(IF('Прайс повний'!$K$6:$K$530,ROW('Прайс повний'!$K$6:$K$530)),ROW(G26))),"")</f>
        <v/>
      </c>
      <c r="C30" s="396" t="str">
        <f t="array" ref="C30">IFERROR(INDEX('Прайс повний'!A$1:A$530,SMALL(IF('Прайс повний'!$K$6:$K$530,ROW('Прайс повний'!$K$6:$K$530)),ROW(C26))),"")</f>
        <v/>
      </c>
      <c r="D30" s="820" t="str">
        <f t="array" ref="D30">IFERROR(INDEX('Прайс повний'!G$1:G$530,SMALL(IF('Прайс повний'!$K$6:$K$530,ROW('Прайс повний'!$K$6:$K$530)),ROW(I26))),"")</f>
        <v/>
      </c>
      <c r="E30" s="399" t="str">
        <f t="array" ref="E30">IFERROR(INDEX('Прайс повний'!J$1:J$530,SMALL(IF('Прайс повний'!$K$6:$K$530,ROW('Прайс повний'!$K$6:$K$530)),ROW(L26))),"")</f>
        <v/>
      </c>
      <c r="F30" s="404" t="str">
        <f t="array" ref="F30">IFERROR(INDEX('Прайс повний'!K$1:K$530,SMALL(IF('Прайс повний'!$K$6:$K$530,ROW('Прайс повний'!$K$6:$K$530)),ROW(M26))),"")</f>
        <v/>
      </c>
      <c r="G30" s="826" t="str">
        <f t="array" ref="G30">IFERROR(INDEX('Прайс повний'!L$1:L$530,SMALL(IF('Прайс повний'!$K$6:$K$530,ROW('Прайс повний'!$K$6:$K$530)),ROW(N26))),"")</f>
        <v/>
      </c>
      <c r="H30" s="1"/>
      <c r="I30" s="1"/>
      <c r="J30" s="1"/>
      <c r="K30" s="1"/>
    </row>
    <row r="31" spans="1:11" ht="15.75" customHeight="1" x14ac:dyDescent="0.25">
      <c r="A31" s="408" t="str">
        <f t="array" ref="A31">IFERROR(INDEX('Прайс повний'!D$1:D$530,SMALL(IF('Прайс повний'!$K$6:$K$530,ROW('Прайс повний'!$K$6:$K$530)),ROW(F27))),"")</f>
        <v/>
      </c>
      <c r="B31" s="815" t="str">
        <f t="array" ref="B31">IFERROR(INDEX('Прайс повний'!E$1:E$530,SMALL(IF('Прайс повний'!$K$6:$K$530,ROW('Прайс повний'!$K$6:$K$530)),ROW(G27))),"")</f>
        <v/>
      </c>
      <c r="C31" s="207" t="str">
        <f t="array" ref="C31">IFERROR(INDEX('Прайс повний'!A$1:A$530,SMALL(IF('Прайс повний'!$K$6:$K$530,ROW('Прайс повний'!$K$6:$K$530)),ROW(C27))),"")</f>
        <v/>
      </c>
      <c r="D31" s="821" t="str">
        <f t="array" ref="D31">IFERROR(INDEX('Прайс повний'!G$1:G$530,SMALL(IF('Прайс повний'!$K$6:$K$530,ROW('Прайс повний'!$K$6:$K$530)),ROW(I27))),"")</f>
        <v/>
      </c>
      <c r="E31" s="400" t="str">
        <f t="array" ref="E31">IFERROR(INDEX('Прайс повний'!J$1:J$530,SMALL(IF('Прайс повний'!$K$6:$K$530,ROW('Прайс повний'!$K$6:$K$530)),ROW(L27))),"")</f>
        <v/>
      </c>
      <c r="F31" s="405" t="str">
        <f t="array" ref="F31">IFERROR(INDEX('Прайс повний'!K$1:K$530,SMALL(IF('Прайс повний'!$K$6:$K$530,ROW('Прайс повний'!$K$6:$K$530)),ROW(M27))),"")</f>
        <v/>
      </c>
      <c r="G31" s="827" t="str">
        <f t="array" ref="G31">IFERROR(INDEX('Прайс повний'!L$1:L$530,SMALL(IF('Прайс повний'!$K$6:$K$530,ROW('Прайс повний'!$K$6:$K$530)),ROW(N27))),"")</f>
        <v/>
      </c>
      <c r="H31" s="1"/>
      <c r="I31" s="1"/>
      <c r="J31" s="1"/>
      <c r="K31" s="1"/>
    </row>
    <row r="32" spans="1:11" ht="15.75" customHeight="1" x14ac:dyDescent="0.25">
      <c r="A32" s="407" t="str">
        <f t="array" ref="A32">IFERROR(INDEX('Прайс повний'!D$1:D$530,SMALL(IF('Прайс повний'!$K$6:$K$530,ROW('Прайс повний'!$K$6:$K$530)),ROW(F28))),"")</f>
        <v/>
      </c>
      <c r="B32" s="814" t="str">
        <f t="array" ref="B32">IFERROR(INDEX('Прайс повний'!E$1:E$530,SMALL(IF('Прайс повний'!$K$6:$K$530,ROW('Прайс повний'!$K$6:$K$530)),ROW(G28))),"")</f>
        <v/>
      </c>
      <c r="C32" s="396" t="str">
        <f t="array" ref="C32">IFERROR(INDEX('Прайс повний'!A$1:A$530,SMALL(IF('Прайс повний'!$K$6:$K$530,ROW('Прайс повний'!$K$6:$K$530)),ROW(C28))),"")</f>
        <v/>
      </c>
      <c r="D32" s="820" t="str">
        <f t="array" ref="D32">IFERROR(INDEX('Прайс повний'!G$1:G$530,SMALL(IF('Прайс повний'!$K$6:$K$530,ROW('Прайс повний'!$K$6:$K$530)),ROW(I28))),"")</f>
        <v/>
      </c>
      <c r="E32" s="399" t="str">
        <f t="array" ref="E32">IFERROR(INDEX('Прайс повний'!J$1:J$530,SMALL(IF('Прайс повний'!$K$6:$K$530,ROW('Прайс повний'!$K$6:$K$530)),ROW(L28))),"")</f>
        <v/>
      </c>
      <c r="F32" s="404" t="str">
        <f t="array" ref="F32">IFERROR(INDEX('Прайс повний'!K$1:K$530,SMALL(IF('Прайс повний'!$K$6:$K$530,ROW('Прайс повний'!$K$6:$K$530)),ROW(M28))),"")</f>
        <v/>
      </c>
      <c r="G32" s="826" t="str">
        <f t="array" ref="G32">IFERROR(INDEX('Прайс повний'!L$1:L$530,SMALL(IF('Прайс повний'!$K$6:$K$530,ROW('Прайс повний'!$K$6:$K$530)),ROW(N28))),"")</f>
        <v/>
      </c>
      <c r="H32" s="1"/>
      <c r="I32" s="1"/>
      <c r="J32" s="1"/>
      <c r="K32" s="1"/>
    </row>
    <row r="33" spans="1:11" ht="15.75" customHeight="1" x14ac:dyDescent="0.25">
      <c r="A33" s="408" t="str">
        <f t="array" ref="A33">IFERROR(INDEX('Прайс повний'!D$1:D$530,SMALL(IF('Прайс повний'!$K$6:$K$530,ROW('Прайс повний'!$K$6:$K$530)),ROW(F29))),"")</f>
        <v/>
      </c>
      <c r="B33" s="815" t="str">
        <f t="array" ref="B33">IFERROR(INDEX('Прайс повний'!E$1:E$530,SMALL(IF('Прайс повний'!$K$6:$K$530,ROW('Прайс повний'!$K$6:$K$530)),ROW(G29))),"")</f>
        <v/>
      </c>
      <c r="C33" s="207" t="str">
        <f t="array" ref="C33">IFERROR(INDEX('Прайс повний'!A$1:A$530,SMALL(IF('Прайс повний'!$K$6:$K$530,ROW('Прайс повний'!$K$6:$K$530)),ROW(C29))),"")</f>
        <v/>
      </c>
      <c r="D33" s="821" t="str">
        <f t="array" ref="D33">IFERROR(INDEX('Прайс повний'!G$1:G$530,SMALL(IF('Прайс повний'!$K$6:$K$530,ROW('Прайс повний'!$K$6:$K$530)),ROW(I29))),"")</f>
        <v/>
      </c>
      <c r="E33" s="400" t="str">
        <f t="array" ref="E33">IFERROR(INDEX('Прайс повний'!J$1:J$530,SMALL(IF('Прайс повний'!$K$6:$K$530,ROW('Прайс повний'!$K$6:$K$530)),ROW(L29))),"")</f>
        <v/>
      </c>
      <c r="F33" s="405" t="str">
        <f t="array" ref="F33">IFERROR(INDEX('Прайс повний'!K$1:K$530,SMALL(IF('Прайс повний'!$K$6:$K$530,ROW('Прайс повний'!$K$6:$K$530)),ROW(M29))),"")</f>
        <v/>
      </c>
      <c r="G33" s="827" t="str">
        <f t="array" ref="G33">IFERROR(INDEX('Прайс повний'!L$1:L$530,SMALL(IF('Прайс повний'!$K$6:$K$530,ROW('Прайс повний'!$K$6:$K$530)),ROW(N29))),"")</f>
        <v/>
      </c>
      <c r="H33" s="1"/>
      <c r="I33" s="1"/>
      <c r="J33" s="1"/>
      <c r="K33" s="1"/>
    </row>
    <row r="34" spans="1:11" ht="15.75" customHeight="1" x14ac:dyDescent="0.25">
      <c r="A34" s="407" t="str">
        <f t="array" ref="A34">IFERROR(INDEX('Прайс повний'!D$1:D$530,SMALL(IF('Прайс повний'!$K$6:$K$530,ROW('Прайс повний'!$K$6:$K$530)),ROW(F30))),"")</f>
        <v/>
      </c>
      <c r="B34" s="814" t="str">
        <f t="array" ref="B34">IFERROR(INDEX('Прайс повний'!E$1:E$530,SMALL(IF('Прайс повний'!$K$6:$K$530,ROW('Прайс повний'!$K$6:$K$530)),ROW(G30))),"")</f>
        <v/>
      </c>
      <c r="C34" s="396" t="str">
        <f t="array" ref="C34">IFERROR(INDEX('Прайс повний'!A$1:A$530,SMALL(IF('Прайс повний'!$K$6:$K$530,ROW('Прайс повний'!$K$6:$K$530)),ROW(C30))),"")</f>
        <v/>
      </c>
      <c r="D34" s="820" t="str">
        <f t="array" ref="D34">IFERROR(INDEX('Прайс повний'!G$1:G$530,SMALL(IF('Прайс повний'!$K$6:$K$530,ROW('Прайс повний'!$K$6:$K$530)),ROW(I30))),"")</f>
        <v/>
      </c>
      <c r="E34" s="399" t="str">
        <f t="array" ref="E34">IFERROR(INDEX('Прайс повний'!J$1:J$530,SMALL(IF('Прайс повний'!$K$6:$K$530,ROW('Прайс повний'!$K$6:$K$530)),ROW(L30))),"")</f>
        <v/>
      </c>
      <c r="F34" s="404" t="str">
        <f t="array" ref="F34">IFERROR(INDEX('Прайс повний'!K$1:K$530,SMALL(IF('Прайс повний'!$K$6:$K$530,ROW('Прайс повний'!$K$6:$K$530)),ROW(M30))),"")</f>
        <v/>
      </c>
      <c r="G34" s="826" t="str">
        <f t="array" ref="G34">IFERROR(INDEX('Прайс повний'!L$1:L$530,SMALL(IF('Прайс повний'!$K$6:$K$530,ROW('Прайс повний'!$K$6:$K$530)),ROW(N30))),"")</f>
        <v/>
      </c>
      <c r="H34" s="1"/>
      <c r="I34" s="1"/>
      <c r="J34" s="1"/>
      <c r="K34" s="1"/>
    </row>
    <row r="35" spans="1:11" ht="15.75" customHeight="1" x14ac:dyDescent="0.25">
      <c r="A35" s="408" t="str">
        <f t="array" ref="A35">IFERROR(INDEX('Прайс повний'!D$1:D$530,SMALL(IF('Прайс повний'!$K$6:$K$530,ROW('Прайс повний'!$K$6:$K$530)),ROW(F31))),"")</f>
        <v/>
      </c>
      <c r="B35" s="815" t="str">
        <f t="array" ref="B35">IFERROR(INDEX('Прайс повний'!E$1:E$530,SMALL(IF('Прайс повний'!$K$6:$K$530,ROW('Прайс повний'!$K$6:$K$530)),ROW(G31))),"")</f>
        <v/>
      </c>
      <c r="C35" s="207" t="str">
        <f t="array" ref="C35">IFERROR(INDEX('Прайс повний'!A$1:A$530,SMALL(IF('Прайс повний'!$K$6:$K$530,ROW('Прайс повний'!$K$6:$K$530)),ROW(C31))),"")</f>
        <v/>
      </c>
      <c r="D35" s="821" t="str">
        <f t="array" ref="D35">IFERROR(INDEX('Прайс повний'!G$1:G$530,SMALL(IF('Прайс повний'!$K$6:$K$530,ROW('Прайс повний'!$K$6:$K$530)),ROW(I31))),"")</f>
        <v/>
      </c>
      <c r="E35" s="400" t="str">
        <f t="array" ref="E35">IFERROR(INDEX('Прайс повний'!J$1:J$530,SMALL(IF('Прайс повний'!$K$6:$K$530,ROW('Прайс повний'!$K$6:$K$530)),ROW(L31))),"")</f>
        <v/>
      </c>
      <c r="F35" s="405" t="str">
        <f t="array" ref="F35">IFERROR(INDEX('Прайс повний'!K$1:K$530,SMALL(IF('Прайс повний'!$K$6:$K$530,ROW('Прайс повний'!$K$6:$K$530)),ROW(M31))),"")</f>
        <v/>
      </c>
      <c r="G35" s="827" t="str">
        <f t="array" ref="G35">IFERROR(INDEX('Прайс повний'!L$1:L$530,SMALL(IF('Прайс повний'!$K$6:$K$530,ROW('Прайс повний'!$K$6:$K$530)),ROW(N31))),"")</f>
        <v/>
      </c>
      <c r="H35" s="1"/>
      <c r="I35" s="1"/>
      <c r="J35" s="1"/>
      <c r="K35" s="1"/>
    </row>
    <row r="36" spans="1:11" ht="15.75" customHeight="1" x14ac:dyDescent="0.25">
      <c r="A36" s="407" t="str">
        <f t="array" ref="A36">IFERROR(INDEX('Прайс повний'!D$1:D$530,SMALL(IF('Прайс повний'!$K$6:$K$530,ROW('Прайс повний'!$K$6:$K$530)),ROW(F32))),"")</f>
        <v/>
      </c>
      <c r="B36" s="814" t="str">
        <f t="array" ref="B36">IFERROR(INDEX('Прайс повний'!E$1:E$530,SMALL(IF('Прайс повний'!$K$6:$K$530,ROW('Прайс повний'!$K$6:$K$530)),ROW(G32))),"")</f>
        <v/>
      </c>
      <c r="C36" s="396" t="str">
        <f t="array" ref="C36">IFERROR(INDEX('Прайс повний'!A$1:A$530,SMALL(IF('Прайс повний'!$K$6:$K$530,ROW('Прайс повний'!$K$6:$K$530)),ROW(C32))),"")</f>
        <v/>
      </c>
      <c r="D36" s="820" t="str">
        <f t="array" ref="D36">IFERROR(INDEX('Прайс повний'!G$1:G$530,SMALL(IF('Прайс повний'!$K$6:$K$530,ROW('Прайс повний'!$K$6:$K$530)),ROW(I32))),"")</f>
        <v/>
      </c>
      <c r="E36" s="399" t="str">
        <f t="array" ref="E36">IFERROR(INDEX('Прайс повний'!J$1:J$530,SMALL(IF('Прайс повний'!$K$6:$K$530,ROW('Прайс повний'!$K$6:$K$530)),ROW(L32))),"")</f>
        <v/>
      </c>
      <c r="F36" s="404" t="str">
        <f t="array" ref="F36">IFERROR(INDEX('Прайс повний'!K$1:K$530,SMALL(IF('Прайс повний'!$K$6:$K$530,ROW('Прайс повний'!$K$6:$K$530)),ROW(M32))),"")</f>
        <v/>
      </c>
      <c r="G36" s="826" t="str">
        <f t="array" ref="G36">IFERROR(INDEX('Прайс повний'!L$1:L$530,SMALL(IF('Прайс повний'!$K$6:$K$530,ROW('Прайс повний'!$K$6:$K$530)),ROW(N32))),"")</f>
        <v/>
      </c>
      <c r="H36" s="1"/>
      <c r="I36" s="1"/>
      <c r="J36" s="1"/>
      <c r="K36" s="1"/>
    </row>
    <row r="37" spans="1:11" ht="15.75" customHeight="1" thickBot="1" x14ac:dyDescent="0.3">
      <c r="A37" s="409" t="str">
        <f t="array" ref="A37">IFERROR(INDEX('Прайс повний'!D$1:D$530,SMALL(IF('Прайс повний'!$K$6:$K$530,ROW('Прайс повний'!$K$6:$K$530)),ROW(F33))),"")</f>
        <v/>
      </c>
      <c r="B37" s="816" t="str">
        <f t="array" ref="B37">IFERROR(INDEX('Прайс повний'!E$1:E$530,SMALL(IF('Прайс повний'!$K$6:$K$530,ROW('Прайс повний'!$K$6:$K$530)),ROW(G33))),"")</f>
        <v/>
      </c>
      <c r="C37" s="397" t="str">
        <f t="array" ref="C37">IFERROR(INDEX('Прайс повний'!A$1:A$530,SMALL(IF('Прайс повний'!$K$6:$K$530,ROW('Прайс повний'!$K$6:$K$530)),ROW(C33))),"")</f>
        <v/>
      </c>
      <c r="D37" s="822" t="str">
        <f t="array" ref="D37">IFERROR(INDEX('Прайс повний'!G$1:G$530,SMALL(IF('Прайс повний'!$K$6:$K$530,ROW('Прайс повний'!$K$6:$K$530)),ROW(I33))),"")</f>
        <v/>
      </c>
      <c r="E37" s="401" t="str">
        <f t="array" ref="E37">IFERROR(INDEX('Прайс повний'!J$1:J$530,SMALL(IF('Прайс повний'!$K$6:$K$530,ROW('Прайс повний'!$K$6:$K$530)),ROW(L33))),"")</f>
        <v/>
      </c>
      <c r="F37" s="406" t="str">
        <f t="array" ref="F37">IFERROR(INDEX('Прайс повний'!K$1:K$530,SMALL(IF('Прайс повний'!$K$6:$K$530,ROW('Прайс повний'!$K$6:$K$530)),ROW(M33))),"")</f>
        <v/>
      </c>
      <c r="G37" s="828" t="str">
        <f t="array" ref="G37">IFERROR(INDEX('Прайс повний'!L$1:L$530,SMALL(IF('Прайс повний'!$K$6:$K$530,ROW('Прайс повний'!$K$6:$K$530)),ROW(N33))),"")</f>
        <v/>
      </c>
    </row>
    <row r="38" spans="1:11" ht="15.75" customHeight="1" x14ac:dyDescent="0.25">
      <c r="A38" s="13"/>
      <c r="C38" s="15"/>
      <c r="E38" s="14"/>
      <c r="F38" s="14"/>
      <c r="G38" s="14"/>
    </row>
    <row r="39" spans="1:11" ht="15.75" customHeight="1" x14ac:dyDescent="0.25">
      <c r="A39" s="13"/>
      <c r="C39" s="15"/>
      <c r="E39" s="14"/>
      <c r="F39" s="14"/>
      <c r="G39" s="14"/>
    </row>
    <row r="40" spans="1:11" ht="15.75" customHeight="1" x14ac:dyDescent="0.25">
      <c r="A40" s="13"/>
      <c r="C40" s="15"/>
      <c r="E40" s="14"/>
      <c r="F40" s="14"/>
      <c r="G40" s="14"/>
    </row>
    <row r="41" spans="1:11" ht="15.75" customHeight="1" x14ac:dyDescent="0.25">
      <c r="A41" s="13"/>
      <c r="C41" s="15"/>
      <c r="E41" s="14"/>
      <c r="F41" s="14"/>
      <c r="G41" s="14"/>
    </row>
    <row r="42" spans="1:11" ht="15.75" customHeight="1" x14ac:dyDescent="0.25">
      <c r="A42" s="13"/>
      <c r="C42" s="15"/>
      <c r="E42" s="14"/>
      <c r="F42" s="14"/>
      <c r="G42" s="14"/>
    </row>
    <row r="43" spans="1:11" ht="15.75" customHeight="1" x14ac:dyDescent="0.25">
      <c r="A43" s="13"/>
      <c r="C43" s="15"/>
      <c r="E43" s="14"/>
      <c r="F43" s="14"/>
      <c r="G43" s="14"/>
    </row>
    <row r="44" spans="1:11" ht="15.75" customHeight="1" x14ac:dyDescent="0.25">
      <c r="A44" s="13"/>
      <c r="C44" s="15"/>
      <c r="E44" s="14"/>
      <c r="F44" s="14"/>
      <c r="G44" s="14"/>
    </row>
    <row r="45" spans="1:11" ht="15.75" customHeight="1" x14ac:dyDescent="0.25">
      <c r="A45" s="13"/>
      <c r="C45" s="15"/>
      <c r="E45" s="14"/>
      <c r="F45" s="14"/>
      <c r="G45" s="14"/>
    </row>
    <row r="46" spans="1:11" ht="15.75" customHeight="1" x14ac:dyDescent="0.25">
      <c r="A46" s="13"/>
      <c r="C46" s="15"/>
      <c r="E46" s="14"/>
      <c r="F46" s="14"/>
      <c r="G46" s="14"/>
    </row>
    <row r="47" spans="1:11" ht="15.75" customHeight="1" x14ac:dyDescent="0.25">
      <c r="A47" s="13"/>
      <c r="C47" s="15"/>
      <c r="E47" s="14"/>
      <c r="F47" s="14"/>
      <c r="G47" s="14"/>
    </row>
    <row r="48" spans="1:11" ht="15.75" customHeight="1" x14ac:dyDescent="0.25">
      <c r="A48" s="13"/>
      <c r="C48" s="15"/>
      <c r="E48" s="14"/>
      <c r="F48" s="14"/>
      <c r="G48" s="14"/>
    </row>
    <row r="49" spans="1:7" ht="15.75" customHeight="1" x14ac:dyDescent="0.25">
      <c r="A49" s="13"/>
      <c r="C49" s="15"/>
      <c r="E49" s="14"/>
      <c r="F49" s="14"/>
      <c r="G49" s="14"/>
    </row>
    <row r="50" spans="1:7" ht="15.75" customHeight="1" x14ac:dyDescent="0.25">
      <c r="A50" s="13"/>
      <c r="C50" s="15"/>
      <c r="E50" s="14"/>
      <c r="F50" s="14"/>
      <c r="G50" s="14"/>
    </row>
    <row r="51" spans="1:7" ht="15.75" customHeight="1" x14ac:dyDescent="0.25">
      <c r="A51" s="13"/>
      <c r="C51" s="15"/>
      <c r="E51" s="14"/>
      <c r="F51" s="14"/>
      <c r="G51" s="14"/>
    </row>
    <row r="52" spans="1:7" ht="15.75" customHeight="1" x14ac:dyDescent="0.25">
      <c r="A52" s="13"/>
      <c r="C52" s="15"/>
      <c r="E52" s="14"/>
      <c r="F52" s="14"/>
      <c r="G52" s="14"/>
    </row>
    <row r="53" spans="1:7" ht="15.75" customHeight="1" x14ac:dyDescent="0.25">
      <c r="A53" s="13"/>
      <c r="C53" s="15"/>
      <c r="E53" s="14"/>
      <c r="F53" s="14"/>
      <c r="G53" s="14"/>
    </row>
    <row r="54" spans="1:7" ht="15.75" customHeight="1" x14ac:dyDescent="0.25">
      <c r="A54" s="13"/>
      <c r="C54" s="15"/>
      <c r="E54" s="14"/>
      <c r="F54" s="14"/>
      <c r="G54" s="14"/>
    </row>
    <row r="55" spans="1:7" ht="15.75" customHeight="1" x14ac:dyDescent="0.25">
      <c r="A55" s="13"/>
      <c r="C55" s="15"/>
      <c r="E55" s="14"/>
      <c r="F55" s="14"/>
      <c r="G55" s="14"/>
    </row>
    <row r="56" spans="1:7" ht="15.75" customHeight="1" x14ac:dyDescent="0.25">
      <c r="A56" s="13"/>
      <c r="C56" s="15"/>
      <c r="E56" s="14"/>
      <c r="F56" s="14"/>
      <c r="G56" s="14"/>
    </row>
    <row r="57" spans="1:7" ht="15.75" customHeight="1" x14ac:dyDescent="0.25">
      <c r="A57" s="13"/>
      <c r="C57" s="15"/>
      <c r="E57" s="14"/>
      <c r="F57" s="14"/>
      <c r="G57" s="14"/>
    </row>
    <row r="58" spans="1:7" ht="15.75" customHeight="1" x14ac:dyDescent="0.25">
      <c r="A58" s="13"/>
      <c r="C58" s="15"/>
      <c r="E58" s="14"/>
      <c r="F58" s="14"/>
      <c r="G58" s="14"/>
    </row>
    <row r="59" spans="1:7" ht="15.75" customHeight="1" x14ac:dyDescent="0.25">
      <c r="A59" s="13"/>
      <c r="C59" s="15"/>
      <c r="E59" s="14"/>
      <c r="F59" s="14"/>
      <c r="G59" s="14"/>
    </row>
    <row r="60" spans="1:7" ht="15.75" customHeight="1" x14ac:dyDescent="0.25">
      <c r="A60" s="13"/>
      <c r="C60" s="15"/>
      <c r="E60" s="14"/>
      <c r="F60" s="14"/>
      <c r="G60" s="14"/>
    </row>
    <row r="61" spans="1:7" ht="15.75" customHeight="1" x14ac:dyDescent="0.25">
      <c r="A61" s="13"/>
      <c r="C61" s="15"/>
      <c r="E61" s="14"/>
      <c r="F61" s="14"/>
      <c r="G61" s="14"/>
    </row>
    <row r="62" spans="1:7" ht="15.75" customHeight="1" x14ac:dyDescent="0.25">
      <c r="A62" s="13"/>
      <c r="C62" s="15"/>
      <c r="E62" s="14"/>
      <c r="F62" s="14"/>
      <c r="G62" s="14"/>
    </row>
    <row r="63" spans="1:7" ht="15.75" customHeight="1" x14ac:dyDescent="0.25">
      <c r="A63" s="13"/>
      <c r="C63" s="15"/>
      <c r="E63" s="14"/>
      <c r="F63" s="14"/>
      <c r="G63" s="14"/>
    </row>
    <row r="64" spans="1:7" ht="15.75" customHeight="1" x14ac:dyDescent="0.25">
      <c r="A64" s="13"/>
      <c r="C64" s="15"/>
      <c r="E64" s="14"/>
      <c r="F64" s="14"/>
      <c r="G64" s="14"/>
    </row>
    <row r="65" spans="1:7" ht="15.75" customHeight="1" x14ac:dyDescent="0.25">
      <c r="A65" s="13"/>
      <c r="C65" s="15"/>
      <c r="E65" s="14"/>
      <c r="F65" s="14"/>
      <c r="G65" s="14"/>
    </row>
    <row r="66" spans="1:7" ht="15.75" customHeight="1" x14ac:dyDescent="0.25">
      <c r="A66" s="13"/>
      <c r="C66" s="15"/>
      <c r="E66" s="14"/>
      <c r="F66" s="14"/>
      <c r="G66" s="14"/>
    </row>
    <row r="67" spans="1:7" ht="15.75" customHeight="1" x14ac:dyDescent="0.25">
      <c r="A67" s="13"/>
      <c r="C67" s="15"/>
      <c r="E67" s="14"/>
      <c r="F67" s="14"/>
      <c r="G67" s="14"/>
    </row>
    <row r="68" spans="1:7" ht="15.75" customHeight="1" x14ac:dyDescent="0.25">
      <c r="A68" s="13"/>
      <c r="C68" s="15"/>
      <c r="E68" s="14"/>
      <c r="F68" s="14"/>
      <c r="G68" s="14"/>
    </row>
    <row r="69" spans="1:7" ht="15.75" customHeight="1" x14ac:dyDescent="0.25">
      <c r="A69" s="13"/>
      <c r="C69" s="15"/>
      <c r="E69" s="14"/>
      <c r="F69" s="14"/>
      <c r="G69" s="14"/>
    </row>
    <row r="70" spans="1:7" ht="15.75" customHeight="1" x14ac:dyDescent="0.25">
      <c r="A70" s="13"/>
      <c r="C70" s="15"/>
      <c r="E70" s="14"/>
      <c r="F70" s="14"/>
      <c r="G70" s="14"/>
    </row>
    <row r="71" spans="1:7" ht="15.75" customHeight="1" x14ac:dyDescent="0.25">
      <c r="A71" s="13"/>
      <c r="C71" s="15"/>
      <c r="E71" s="14"/>
      <c r="F71" s="14"/>
      <c r="G71" s="14"/>
    </row>
    <row r="72" spans="1:7" ht="15.75" customHeight="1" x14ac:dyDescent="0.25">
      <c r="A72" s="13"/>
      <c r="C72" s="15"/>
      <c r="E72" s="14"/>
      <c r="F72" s="14"/>
      <c r="G72" s="14"/>
    </row>
    <row r="73" spans="1:7" ht="15.75" customHeight="1" x14ac:dyDescent="0.25">
      <c r="A73" s="13"/>
      <c r="C73" s="15"/>
      <c r="E73" s="14"/>
      <c r="F73" s="14"/>
      <c r="G73" s="14"/>
    </row>
    <row r="74" spans="1:7" ht="15.75" customHeight="1" x14ac:dyDescent="0.25">
      <c r="A74" s="13"/>
      <c r="C74" s="15"/>
      <c r="E74" s="14"/>
      <c r="F74" s="14"/>
      <c r="G74" s="14"/>
    </row>
    <row r="75" spans="1:7" ht="15.75" customHeight="1" x14ac:dyDescent="0.25">
      <c r="A75" s="13"/>
      <c r="C75" s="15"/>
      <c r="E75" s="14"/>
      <c r="F75" s="14"/>
      <c r="G75" s="14"/>
    </row>
    <row r="76" spans="1:7" ht="15.75" customHeight="1" x14ac:dyDescent="0.25">
      <c r="A76" s="13"/>
      <c r="C76" s="15"/>
      <c r="E76" s="14"/>
      <c r="F76" s="14"/>
      <c r="G76" s="14"/>
    </row>
    <row r="77" spans="1:7" ht="15.75" customHeight="1" x14ac:dyDescent="0.25">
      <c r="A77" s="13"/>
      <c r="C77" s="15"/>
      <c r="E77" s="14"/>
      <c r="F77" s="14"/>
      <c r="G77" s="14"/>
    </row>
    <row r="78" spans="1:7" ht="15.75" customHeight="1" x14ac:dyDescent="0.25">
      <c r="A78" s="13"/>
      <c r="C78" s="15"/>
      <c r="E78" s="14"/>
      <c r="F78" s="14"/>
      <c r="G78" s="14"/>
    </row>
    <row r="79" spans="1:7" ht="15.75" customHeight="1" x14ac:dyDescent="0.25">
      <c r="A79" s="13"/>
      <c r="C79" s="15"/>
      <c r="E79" s="14"/>
      <c r="F79" s="14"/>
      <c r="G79" s="14"/>
    </row>
    <row r="80" spans="1:7" ht="15.75" customHeight="1" x14ac:dyDescent="0.25">
      <c r="A80" s="13"/>
      <c r="C80" s="15"/>
      <c r="E80" s="14"/>
      <c r="F80" s="14"/>
      <c r="G80" s="14"/>
    </row>
    <row r="81" spans="1:7" ht="15.75" customHeight="1" x14ac:dyDescent="0.25">
      <c r="A81" s="13"/>
      <c r="C81" s="15"/>
      <c r="E81" s="14"/>
      <c r="F81" s="14"/>
      <c r="G81" s="14"/>
    </row>
    <row r="82" spans="1:7" ht="15.75" customHeight="1" x14ac:dyDescent="0.25">
      <c r="A82" s="13"/>
      <c r="C82" s="15"/>
      <c r="E82" s="14"/>
      <c r="F82" s="14"/>
      <c r="G82" s="14"/>
    </row>
    <row r="83" spans="1:7" ht="15.75" customHeight="1" x14ac:dyDescent="0.25">
      <c r="A83" s="13"/>
      <c r="C83" s="15"/>
      <c r="E83" s="14"/>
      <c r="F83" s="14"/>
      <c r="G83" s="14"/>
    </row>
    <row r="84" spans="1:7" ht="15.75" customHeight="1" x14ac:dyDescent="0.25">
      <c r="A84" s="13"/>
      <c r="C84" s="15"/>
      <c r="E84" s="14"/>
      <c r="F84" s="14"/>
      <c r="G84" s="14"/>
    </row>
    <row r="85" spans="1:7" ht="15.75" customHeight="1" x14ac:dyDescent="0.25">
      <c r="A85" s="13"/>
      <c r="C85" s="15"/>
      <c r="E85" s="14"/>
      <c r="F85" s="14"/>
      <c r="G85" s="14"/>
    </row>
    <row r="86" spans="1:7" ht="15.75" customHeight="1" x14ac:dyDescent="0.25">
      <c r="A86" s="13"/>
      <c r="C86" s="15"/>
      <c r="E86" s="14"/>
      <c r="F86" s="14"/>
      <c r="G86" s="14"/>
    </row>
    <row r="87" spans="1:7" ht="15.75" customHeight="1" x14ac:dyDescent="0.25">
      <c r="A87" s="13"/>
      <c r="C87" s="15"/>
      <c r="E87" s="14"/>
      <c r="F87" s="14"/>
      <c r="G87" s="14"/>
    </row>
    <row r="88" spans="1:7" ht="15.75" customHeight="1" x14ac:dyDescent="0.25">
      <c r="A88" s="13"/>
      <c r="C88" s="15"/>
      <c r="E88" s="14"/>
      <c r="F88" s="14"/>
      <c r="G88" s="14"/>
    </row>
    <row r="89" spans="1:7" ht="15.75" customHeight="1" x14ac:dyDescent="0.25">
      <c r="A89" s="13"/>
      <c r="C89" s="15"/>
      <c r="E89" s="14"/>
      <c r="F89" s="14"/>
      <c r="G89" s="14"/>
    </row>
    <row r="90" spans="1:7" ht="15.75" customHeight="1" x14ac:dyDescent="0.25">
      <c r="A90" s="13"/>
      <c r="C90" s="15"/>
      <c r="E90" s="14"/>
      <c r="F90" s="14"/>
      <c r="G90" s="14"/>
    </row>
    <row r="91" spans="1:7" ht="15.75" customHeight="1" x14ac:dyDescent="0.25">
      <c r="A91" s="13"/>
      <c r="C91" s="15"/>
      <c r="E91" s="14"/>
      <c r="F91" s="14"/>
      <c r="G91" s="14"/>
    </row>
    <row r="92" spans="1:7" ht="15.75" customHeight="1" x14ac:dyDescent="0.25">
      <c r="A92" s="13"/>
      <c r="C92" s="15"/>
      <c r="E92" s="14"/>
      <c r="F92" s="14"/>
      <c r="G92" s="14"/>
    </row>
    <row r="93" spans="1:7" ht="15.75" customHeight="1" x14ac:dyDescent="0.25">
      <c r="A93" s="13"/>
      <c r="C93" s="15"/>
      <c r="E93" s="14"/>
      <c r="F93" s="14"/>
      <c r="G93" s="14"/>
    </row>
    <row r="94" spans="1:7" ht="15.75" customHeight="1" x14ac:dyDescent="0.25">
      <c r="A94" s="13"/>
      <c r="C94" s="15"/>
      <c r="E94" s="14"/>
      <c r="F94" s="14"/>
      <c r="G94" s="14"/>
    </row>
    <row r="95" spans="1:7" ht="15.75" customHeight="1" x14ac:dyDescent="0.25">
      <c r="A95" s="13"/>
      <c r="C95" s="15"/>
      <c r="E95" s="14"/>
      <c r="F95" s="14"/>
      <c r="G95" s="14"/>
    </row>
    <row r="96" spans="1:7" ht="15.75" customHeight="1" x14ac:dyDescent="0.25">
      <c r="A96" s="13"/>
      <c r="C96" s="15"/>
      <c r="E96" s="14"/>
      <c r="F96" s="14"/>
      <c r="G96" s="14"/>
    </row>
    <row r="97" spans="1:7" ht="15.75" customHeight="1" x14ac:dyDescent="0.25">
      <c r="A97" s="13"/>
      <c r="C97" s="15"/>
      <c r="E97" s="14"/>
      <c r="F97" s="14"/>
      <c r="G97" s="14"/>
    </row>
    <row r="98" spans="1:7" ht="15.75" customHeight="1" x14ac:dyDescent="0.25">
      <c r="A98" s="13"/>
      <c r="C98" s="15"/>
      <c r="E98" s="14"/>
      <c r="F98" s="14"/>
      <c r="G98" s="14"/>
    </row>
    <row r="99" spans="1:7" ht="15.75" customHeight="1" x14ac:dyDescent="0.25">
      <c r="A99" s="13"/>
      <c r="C99" s="15"/>
      <c r="E99" s="14"/>
      <c r="F99" s="14"/>
      <c r="G99" s="14"/>
    </row>
    <row r="100" spans="1:7" ht="15.75" customHeight="1" x14ac:dyDescent="0.25">
      <c r="A100" s="13"/>
      <c r="C100" s="15"/>
      <c r="E100" s="14"/>
      <c r="F100" s="14"/>
      <c r="G100" s="14"/>
    </row>
  </sheetData>
  <sheetProtection algorithmName="SHA-512" hashValue="v3b7FGaCprMlTGWQXMqGPw6+sE5HKoj0VJyAKeM72ocN/vnuxyyiY72vHoAbfH7uKWeRpgeQKLfkQsC9zq2UAw==" saltValue="KAIduA4hjsrZYb4fiMBnBg==" spinCount="100000" sheet="1" objects="1" scenarios="1"/>
  <mergeCells count="3">
    <mergeCell ref="A1:C1"/>
    <mergeCell ref="A2:C3"/>
    <mergeCell ref="F1:G1"/>
  </mergeCells>
  <pageMargins left="0.70866141732283472" right="0.70866141732283472" top="0.74803149606299213" bottom="0.74803149606299213" header="0" footer="0"/>
  <pageSetup paperSize="9" scale="82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3">
    <tabColor rgb="FF0070C0"/>
    <outlinePr summaryBelow="0"/>
  </sheetPr>
  <dimension ref="A1:AG538"/>
  <sheetViews>
    <sheetView showGridLines="0" zoomScaleNormal="100" workbookViewId="0">
      <pane ySplit="4" topLeftCell="A5" activePane="bottomLeft" state="frozen"/>
      <selection activeCell="A7" sqref="A7"/>
      <selection pane="bottomLeft" activeCell="I318" sqref="I318"/>
    </sheetView>
  </sheetViews>
  <sheetFormatPr defaultColWidth="14.42578125" defaultRowHeight="15" customHeight="1" outlineLevelRow="1" x14ac:dyDescent="0.2"/>
  <cols>
    <col min="1" max="1" width="10.140625" style="52" customWidth="1"/>
    <col min="2" max="2" width="12.28515625" style="52" customWidth="1"/>
    <col min="3" max="3" width="10" style="52" customWidth="1"/>
    <col min="4" max="4" width="14.7109375" style="52" customWidth="1"/>
    <col min="5" max="5" width="56.42578125" style="106" customWidth="1"/>
    <col min="6" max="6" width="20" style="53" customWidth="1"/>
    <col min="7" max="7" width="7.28515625" style="52" customWidth="1"/>
    <col min="8" max="8" width="13" style="52" customWidth="1"/>
    <col min="9" max="9" width="11.140625" style="31" customWidth="1"/>
    <col min="10" max="10" width="14.7109375" style="52" customWidth="1"/>
    <col min="11" max="11" width="9.42578125" style="52" customWidth="1"/>
    <col min="12" max="12" width="13" style="52" customWidth="1"/>
    <col min="13" max="16384" width="14.42578125" style="52"/>
  </cols>
  <sheetData>
    <row r="1" spans="1:13" ht="12.75" customHeight="1" x14ac:dyDescent="0.2">
      <c r="B1" s="31"/>
      <c r="E1" s="105"/>
      <c r="F1" s="1676"/>
      <c r="H1" s="183"/>
      <c r="I1" s="1679" t="str">
        <f>Заземлення!G1</f>
        <v>Прайс-лист від  20.05.2026р.</v>
      </c>
      <c r="J1" s="1679"/>
      <c r="K1" s="182"/>
      <c r="L1" s="182"/>
    </row>
    <row r="2" spans="1:13" ht="12" customHeight="1" x14ac:dyDescent="0.2">
      <c r="F2" s="1677"/>
      <c r="G2" s="55"/>
      <c r="I2" s="166" t="s">
        <v>393</v>
      </c>
      <c r="J2" s="166">
        <f>Прайс!I3</f>
        <v>0</v>
      </c>
    </row>
    <row r="3" spans="1:13" ht="13.5" hidden="1" customHeight="1" x14ac:dyDescent="0.2">
      <c r="A3" s="32"/>
      <c r="B3" s="32"/>
      <c r="C3" s="32"/>
      <c r="D3" s="32"/>
      <c r="E3" s="107"/>
      <c r="F3" s="1678"/>
      <c r="G3" s="33"/>
      <c r="H3" s="33"/>
      <c r="I3" s="34"/>
      <c r="J3" s="32"/>
    </row>
    <row r="4" spans="1:13" ht="39" customHeight="1" x14ac:dyDescent="0.2">
      <c r="A4" s="103" t="s">
        <v>4</v>
      </c>
      <c r="B4" s="167" t="s">
        <v>1</v>
      </c>
      <c r="C4" s="175" t="s">
        <v>2</v>
      </c>
      <c r="D4" s="176" t="s">
        <v>695</v>
      </c>
      <c r="E4" s="177" t="s">
        <v>3</v>
      </c>
      <c r="F4" s="177" t="s">
        <v>5</v>
      </c>
      <c r="G4" s="178" t="s">
        <v>6</v>
      </c>
      <c r="H4" s="178" t="s">
        <v>394</v>
      </c>
      <c r="I4" s="178" t="s">
        <v>7</v>
      </c>
      <c r="J4" s="181" t="s">
        <v>8</v>
      </c>
      <c r="K4" s="179" t="s">
        <v>696</v>
      </c>
      <c r="L4" s="180" t="s">
        <v>697</v>
      </c>
    </row>
    <row r="5" spans="1:13" ht="12" customHeight="1" collapsed="1" x14ac:dyDescent="0.2">
      <c r="A5" s="35"/>
      <c r="B5" s="104" t="s">
        <v>395</v>
      </c>
      <c r="C5" s="168"/>
      <c r="D5" s="168"/>
      <c r="E5" s="169"/>
      <c r="F5" s="170"/>
      <c r="G5" s="171"/>
      <c r="H5" s="172"/>
      <c r="I5" s="171"/>
      <c r="J5" s="173"/>
      <c r="K5" s="174"/>
      <c r="L5" s="174"/>
    </row>
    <row r="6" spans="1:13" ht="12.75" hidden="1" outlineLevel="1" x14ac:dyDescent="0.2">
      <c r="A6" s="45" t="s">
        <v>14</v>
      </c>
      <c r="B6" s="56" t="s">
        <v>769</v>
      </c>
      <c r="C6" s="56" t="s">
        <v>12</v>
      </c>
      <c r="D6" s="139" t="str">
        <f>B6&amp;" "&amp;C6</f>
        <v>01/8  G PL</v>
      </c>
      <c r="E6" s="109" t="s">
        <v>13</v>
      </c>
      <c r="F6" s="42" t="s">
        <v>15</v>
      </c>
      <c r="G6" s="40" t="s">
        <v>16</v>
      </c>
      <c r="H6" s="40" t="s">
        <v>396</v>
      </c>
      <c r="I6" s="1256">
        <v>17.7</v>
      </c>
      <c r="J6" s="1257">
        <f>ROUND(I6*(100-M6)/100, 2)</f>
        <v>17.7</v>
      </c>
      <c r="K6" s="159">
        <f>'Тримачі для Блискавкозахисту'!J5</f>
        <v>0</v>
      </c>
      <c r="L6" s="159">
        <f>J6*K6</f>
        <v>0</v>
      </c>
      <c r="M6" s="1696">
        <f>'Тримачі для Блискавкозахисту'!I3</f>
        <v>0</v>
      </c>
    </row>
    <row r="7" spans="1:13" ht="12.75" hidden="1" outlineLevel="1" x14ac:dyDescent="0.2">
      <c r="A7" s="45" t="s">
        <v>20</v>
      </c>
      <c r="B7" s="57" t="s">
        <v>17</v>
      </c>
      <c r="C7" s="56" t="s">
        <v>18</v>
      </c>
      <c r="D7" s="139" t="str">
        <f t="shared" ref="D7:D77" si="0">B7&amp;" "&amp;C7</f>
        <v>01/6 PL G</v>
      </c>
      <c r="E7" s="110" t="s">
        <v>19</v>
      </c>
      <c r="F7" s="42" t="s">
        <v>397</v>
      </c>
      <c r="G7" s="40" t="s">
        <v>16</v>
      </c>
      <c r="H7" s="163" t="s">
        <v>396</v>
      </c>
      <c r="I7" s="1256">
        <v>17.7</v>
      </c>
      <c r="J7" s="1257">
        <f>ROUND(I7*(100-M6)/100, 2)</f>
        <v>17.7</v>
      </c>
      <c r="K7" s="159">
        <f>'Тримачі для Блискавкозахисту'!J6</f>
        <v>0</v>
      </c>
      <c r="L7" s="159">
        <f t="shared" ref="L7:L77" si="1">J7*K7</f>
        <v>0</v>
      </c>
      <c r="M7" s="1696"/>
    </row>
    <row r="8" spans="1:13" ht="12.75" hidden="1" outlineLevel="1" x14ac:dyDescent="0.2">
      <c r="A8" s="45" t="s">
        <v>24</v>
      </c>
      <c r="B8" s="57" t="s">
        <v>17</v>
      </c>
      <c r="C8" s="56" t="s">
        <v>22</v>
      </c>
      <c r="D8" s="139" t="str">
        <f t="shared" si="0"/>
        <v>01/6 PL R</v>
      </c>
      <c r="E8" s="110" t="s">
        <v>23</v>
      </c>
      <c r="F8" s="42" t="s">
        <v>398</v>
      </c>
      <c r="G8" s="40" t="s">
        <v>16</v>
      </c>
      <c r="H8" s="40" t="s">
        <v>396</v>
      </c>
      <c r="I8" s="1256">
        <v>17.7</v>
      </c>
      <c r="J8" s="1257">
        <f>ROUND(I8*(100-M6)/100, 2)</f>
        <v>17.7</v>
      </c>
      <c r="K8" s="159">
        <f>'Тримачі для Блискавкозахисту'!J7</f>
        <v>0</v>
      </c>
      <c r="L8" s="159">
        <f t="shared" si="1"/>
        <v>0</v>
      </c>
      <c r="M8" s="1696"/>
    </row>
    <row r="9" spans="1:13" ht="12.75" hidden="1" outlineLevel="1" x14ac:dyDescent="0.2">
      <c r="A9" s="45" t="s">
        <v>27</v>
      </c>
      <c r="B9" s="57" t="s">
        <v>17</v>
      </c>
      <c r="C9" s="56" t="s">
        <v>25</v>
      </c>
      <c r="D9" s="139" t="str">
        <f t="shared" si="0"/>
        <v>01/6 PL B</v>
      </c>
      <c r="E9" s="110" t="s">
        <v>26</v>
      </c>
      <c r="F9" s="42" t="s">
        <v>399</v>
      </c>
      <c r="G9" s="40" t="s">
        <v>16</v>
      </c>
      <c r="H9" s="40" t="s">
        <v>396</v>
      </c>
      <c r="I9" s="1256">
        <v>17.7</v>
      </c>
      <c r="J9" s="1257">
        <f>ROUND(I9*(100-M6)/100, 2)</f>
        <v>17.7</v>
      </c>
      <c r="K9" s="159">
        <f>'Тримачі для Блискавкозахисту'!J8</f>
        <v>0</v>
      </c>
      <c r="L9" s="159">
        <f t="shared" si="1"/>
        <v>0</v>
      </c>
      <c r="M9" s="1696"/>
    </row>
    <row r="10" spans="1:13" ht="12.75" hidden="1" outlineLevel="1" x14ac:dyDescent="0.2">
      <c r="A10" s="45" t="s">
        <v>30</v>
      </c>
      <c r="B10" s="57" t="s">
        <v>17</v>
      </c>
      <c r="C10" s="56" t="s">
        <v>28</v>
      </c>
      <c r="D10" s="139" t="str">
        <f t="shared" si="0"/>
        <v>01/6 PL Cu</v>
      </c>
      <c r="E10" s="110" t="s">
        <v>29</v>
      </c>
      <c r="F10" s="42" t="s">
        <v>400</v>
      </c>
      <c r="G10" s="48" t="s">
        <v>16</v>
      </c>
      <c r="H10" s="40" t="s">
        <v>396</v>
      </c>
      <c r="I10" s="1256">
        <v>17.7</v>
      </c>
      <c r="J10" s="1257">
        <f>ROUND(I10*(100-M6)/100, 2)</f>
        <v>17.7</v>
      </c>
      <c r="K10" s="159">
        <f>'Тримачі для Блискавкозахисту'!J9</f>
        <v>0</v>
      </c>
      <c r="L10" s="159">
        <f t="shared" si="1"/>
        <v>0</v>
      </c>
      <c r="M10" s="1696"/>
    </row>
    <row r="11" spans="1:13" ht="12.75" hidden="1" outlineLevel="1" x14ac:dyDescent="0.2">
      <c r="A11" s="45" t="s">
        <v>402</v>
      </c>
      <c r="B11" s="57" t="s">
        <v>17</v>
      </c>
      <c r="C11" s="56" t="s">
        <v>28</v>
      </c>
      <c r="D11" s="139" t="str">
        <f t="shared" si="0"/>
        <v>01/6 PL Cu</v>
      </c>
      <c r="E11" s="110" t="s">
        <v>401</v>
      </c>
      <c r="F11" s="42" t="s">
        <v>765</v>
      </c>
      <c r="G11" s="48" t="s">
        <v>16</v>
      </c>
      <c r="H11" s="40"/>
      <c r="I11" s="1256">
        <v>17.7</v>
      </c>
      <c r="J11" s="1257">
        <f>ROUND(I11*(100-M6)/100, 2)</f>
        <v>17.7</v>
      </c>
      <c r="K11" s="159">
        <f>'Тримачі для Блискавкозахисту'!J10</f>
        <v>0</v>
      </c>
      <c r="L11" s="159">
        <f t="shared" si="1"/>
        <v>0</v>
      </c>
      <c r="M11" s="1696"/>
    </row>
    <row r="12" spans="1:13" ht="12.75" hidden="1" outlineLevel="1" x14ac:dyDescent="0.2">
      <c r="A12" s="45" t="s">
        <v>706</v>
      </c>
      <c r="B12" s="57" t="s">
        <v>704</v>
      </c>
      <c r="C12" s="56" t="s">
        <v>203</v>
      </c>
      <c r="D12" s="139" t="str">
        <f t="shared" si="0"/>
        <v>01/1 Ni</v>
      </c>
      <c r="E12" s="110" t="s">
        <v>705</v>
      </c>
      <c r="F12" s="42" t="s">
        <v>707</v>
      </c>
      <c r="G12" s="48" t="s">
        <v>16</v>
      </c>
      <c r="H12" s="40"/>
      <c r="I12" s="1258">
        <v>36.76</v>
      </c>
      <c r="J12" s="1257">
        <f>ROUND(I12*(100-M6)/100, 2)</f>
        <v>36.76</v>
      </c>
      <c r="K12" s="159">
        <f>'Тримачі для Блискавкозахисту'!J11</f>
        <v>0</v>
      </c>
      <c r="L12" s="159">
        <f t="shared" si="1"/>
        <v>0</v>
      </c>
      <c r="M12" s="1696"/>
    </row>
    <row r="13" spans="1:13" ht="12.75" hidden="1" outlineLevel="1" x14ac:dyDescent="0.2">
      <c r="A13" s="45" t="s">
        <v>34</v>
      </c>
      <c r="B13" s="57" t="s">
        <v>31</v>
      </c>
      <c r="C13" s="56" t="s">
        <v>32</v>
      </c>
      <c r="D13" s="139" t="str">
        <f t="shared" si="0"/>
        <v>01/8.2 PL ОС</v>
      </c>
      <c r="E13" s="110" t="s">
        <v>33</v>
      </c>
      <c r="F13" s="42" t="s">
        <v>15</v>
      </c>
      <c r="G13" s="48" t="s">
        <v>16</v>
      </c>
      <c r="H13" s="40"/>
      <c r="I13" s="1258">
        <v>46.88</v>
      </c>
      <c r="J13" s="1257">
        <f>ROUND(I13*(100-M6)/100, 2)</f>
        <v>46.88</v>
      </c>
      <c r="K13" s="159">
        <f>'Тримачі для Блискавкозахисту'!J12</f>
        <v>0</v>
      </c>
      <c r="L13" s="159">
        <f t="shared" si="1"/>
        <v>0</v>
      </c>
      <c r="M13" s="1696"/>
    </row>
    <row r="14" spans="1:13" ht="12.75" hidden="1" outlineLevel="1" x14ac:dyDescent="0.2">
      <c r="A14" s="45" t="s">
        <v>74</v>
      </c>
      <c r="B14" s="57" t="s">
        <v>756</v>
      </c>
      <c r="C14" s="56" t="s">
        <v>709</v>
      </c>
      <c r="D14" s="139" t="str">
        <f t="shared" si="0"/>
        <v>01/1.2 Ni OC</v>
      </c>
      <c r="E14" s="110" t="s">
        <v>772</v>
      </c>
      <c r="F14" s="42" t="s">
        <v>757</v>
      </c>
      <c r="G14" s="48" t="s">
        <v>16</v>
      </c>
      <c r="H14" s="40"/>
      <c r="I14" s="1258">
        <v>63.15</v>
      </c>
      <c r="J14" s="1257">
        <f>ROUND(I14*(100-M6)/100, 2)</f>
        <v>63.15</v>
      </c>
      <c r="K14" s="159">
        <f>'Тримачі для Блискавкозахисту'!J13</f>
        <v>0</v>
      </c>
      <c r="L14" s="159">
        <f t="shared" si="1"/>
        <v>0</v>
      </c>
      <c r="M14" s="1696"/>
    </row>
    <row r="15" spans="1:13" ht="12.75" hidden="1" outlineLevel="1" x14ac:dyDescent="0.2">
      <c r="A15" s="45" t="s">
        <v>404</v>
      </c>
      <c r="B15" s="57" t="s">
        <v>770</v>
      </c>
      <c r="C15" s="56" t="s">
        <v>45</v>
      </c>
      <c r="D15" s="139" t="str">
        <f t="shared" si="0"/>
        <v>02/8.3  OC</v>
      </c>
      <c r="E15" s="110" t="s">
        <v>403</v>
      </c>
      <c r="F15" s="42" t="s">
        <v>405</v>
      </c>
      <c r="G15" s="48" t="s">
        <v>16</v>
      </c>
      <c r="H15" s="40"/>
      <c r="I15" s="1258">
        <v>59.44</v>
      </c>
      <c r="J15" s="1257">
        <f>ROUND(I15*(100-M6)/100, 2)</f>
        <v>59.44</v>
      </c>
      <c r="K15" s="159">
        <f>'Тримачі для Блискавкозахисту'!J14</f>
        <v>0</v>
      </c>
      <c r="L15" s="159">
        <f t="shared" si="1"/>
        <v>0</v>
      </c>
      <c r="M15" s="1696"/>
    </row>
    <row r="16" spans="1:13" ht="12.75" hidden="1" outlineLevel="1" x14ac:dyDescent="0.2">
      <c r="A16" s="45" t="s">
        <v>407</v>
      </c>
      <c r="B16" s="57" t="s">
        <v>770</v>
      </c>
      <c r="C16" s="56" t="s">
        <v>200</v>
      </c>
      <c r="D16" s="139" t="str">
        <f t="shared" si="0"/>
        <v>02/8.3  Cu</v>
      </c>
      <c r="E16" s="110" t="s">
        <v>406</v>
      </c>
      <c r="F16" s="42" t="s">
        <v>408</v>
      </c>
      <c r="G16" s="40" t="s">
        <v>16</v>
      </c>
      <c r="H16" s="40"/>
      <c r="I16" s="1258">
        <v>218.59</v>
      </c>
      <c r="J16" s="1257">
        <f>ROUND(I16*(100-M6)/100, 2)</f>
        <v>218.59</v>
      </c>
      <c r="K16" s="159">
        <f>'Тримачі для Блискавкозахисту'!J15</f>
        <v>0</v>
      </c>
      <c r="L16" s="159">
        <f t="shared" si="1"/>
        <v>0</v>
      </c>
      <c r="M16" s="1696"/>
    </row>
    <row r="17" spans="1:13" ht="12.75" hidden="1" outlineLevel="1" x14ac:dyDescent="0.2">
      <c r="A17" s="45" t="s">
        <v>410</v>
      </c>
      <c r="B17" s="57" t="s">
        <v>771</v>
      </c>
      <c r="C17" s="56" t="s">
        <v>45</v>
      </c>
      <c r="D17" s="139" t="str">
        <f t="shared" si="0"/>
        <v>02/16.3  OC</v>
      </c>
      <c r="E17" s="110" t="s">
        <v>409</v>
      </c>
      <c r="F17" s="42" t="s">
        <v>405</v>
      </c>
      <c r="G17" s="48" t="s">
        <v>16</v>
      </c>
      <c r="H17" s="40"/>
      <c r="I17" s="1258">
        <v>63.24</v>
      </c>
      <c r="J17" s="1257">
        <f>ROUND(I17*(100-M6)/100, 2)</f>
        <v>63.24</v>
      </c>
      <c r="K17" s="159">
        <f>'Тримачі для Блискавкозахисту'!J16</f>
        <v>0</v>
      </c>
      <c r="L17" s="159">
        <f t="shared" si="1"/>
        <v>0</v>
      </c>
      <c r="M17" s="1696"/>
    </row>
    <row r="18" spans="1:13" ht="12.75" hidden="1" outlineLevel="1" x14ac:dyDescent="0.2">
      <c r="A18" s="45" t="s">
        <v>412</v>
      </c>
      <c r="B18" s="57" t="s">
        <v>773</v>
      </c>
      <c r="C18" s="56" t="s">
        <v>45</v>
      </c>
      <c r="D18" s="139" t="str">
        <f t="shared" si="0"/>
        <v>02/0.2  OC</v>
      </c>
      <c r="E18" s="110" t="s">
        <v>411</v>
      </c>
      <c r="F18" s="42" t="s">
        <v>405</v>
      </c>
      <c r="G18" s="48" t="s">
        <v>16</v>
      </c>
      <c r="H18" s="40"/>
      <c r="I18" s="1258">
        <v>45.98</v>
      </c>
      <c r="J18" s="1257">
        <f>ROUND(I18*(100-M6)/100, 2)</f>
        <v>45.98</v>
      </c>
      <c r="K18" s="159">
        <f>'Тримачі для Блискавкозахисту'!J17</f>
        <v>0</v>
      </c>
      <c r="L18" s="159">
        <f t="shared" si="1"/>
        <v>0</v>
      </c>
      <c r="M18" s="1696"/>
    </row>
    <row r="19" spans="1:13" ht="12.75" hidden="1" outlineLevel="1" x14ac:dyDescent="0.2">
      <c r="A19" s="45" t="s">
        <v>414</v>
      </c>
      <c r="B19" s="57" t="s">
        <v>774</v>
      </c>
      <c r="C19" s="56" t="s">
        <v>200</v>
      </c>
      <c r="D19" s="139" t="str">
        <f t="shared" si="0"/>
        <v>02/0.3  Cu</v>
      </c>
      <c r="E19" s="110" t="s">
        <v>413</v>
      </c>
      <c r="F19" s="42" t="s">
        <v>408</v>
      </c>
      <c r="G19" s="48" t="s">
        <v>16</v>
      </c>
      <c r="H19" s="40"/>
      <c r="I19" s="1258">
        <v>205.99</v>
      </c>
      <c r="J19" s="1257">
        <f>ROUND(I19*(100-M6)/100, 2)</f>
        <v>205.99</v>
      </c>
      <c r="K19" s="159">
        <f>'Тримачі для Блискавкозахисту'!J18</f>
        <v>0</v>
      </c>
      <c r="L19" s="159">
        <f t="shared" si="1"/>
        <v>0</v>
      </c>
      <c r="M19" s="1696"/>
    </row>
    <row r="20" spans="1:13" s="61" customFormat="1" ht="12.75" hidden="1" outlineLevel="1" x14ac:dyDescent="0.2">
      <c r="A20" s="45" t="s">
        <v>416</v>
      </c>
      <c r="B20" s="58" t="s">
        <v>775</v>
      </c>
      <c r="C20" s="59" t="s">
        <v>45</v>
      </c>
      <c r="D20" s="139" t="str">
        <f t="shared" si="0"/>
        <v>02/40.2  OC</v>
      </c>
      <c r="E20" s="111" t="s">
        <v>415</v>
      </c>
      <c r="F20" s="43" t="s">
        <v>405</v>
      </c>
      <c r="G20" s="60" t="s">
        <v>16</v>
      </c>
      <c r="H20" s="41"/>
      <c r="I20" s="1258">
        <v>53.17</v>
      </c>
      <c r="J20" s="1257">
        <f>ROUND(I20*(100-M6)/100, 2)</f>
        <v>53.17</v>
      </c>
      <c r="K20" s="159">
        <f>'Тримачі для Блискавкозахисту'!J19</f>
        <v>0</v>
      </c>
      <c r="L20" s="159">
        <f t="shared" si="1"/>
        <v>0</v>
      </c>
      <c r="M20" s="1696"/>
    </row>
    <row r="21" spans="1:13" s="61" customFormat="1" ht="12.75" hidden="1" outlineLevel="1" x14ac:dyDescent="0.2">
      <c r="A21" s="45" t="s">
        <v>418</v>
      </c>
      <c r="B21" s="58" t="s">
        <v>776</v>
      </c>
      <c r="C21" s="59" t="s">
        <v>45</v>
      </c>
      <c r="D21" s="139" t="str">
        <f t="shared" si="0"/>
        <v>02/8.1  OC</v>
      </c>
      <c r="E21" s="111" t="s">
        <v>417</v>
      </c>
      <c r="F21" s="43" t="s">
        <v>419</v>
      </c>
      <c r="G21" s="60" t="s">
        <v>16</v>
      </c>
      <c r="H21" s="41"/>
      <c r="I21" s="1258">
        <v>14.92</v>
      </c>
      <c r="J21" s="1257">
        <f>ROUND(I21*(100-M6)/100, 2)</f>
        <v>14.92</v>
      </c>
      <c r="K21" s="159">
        <f>'Тримачі для Блискавкозахисту'!J20</f>
        <v>0</v>
      </c>
      <c r="L21" s="159">
        <f t="shared" si="1"/>
        <v>0</v>
      </c>
      <c r="M21" s="1696"/>
    </row>
    <row r="22" spans="1:13" s="61" customFormat="1" ht="12.75" hidden="1" outlineLevel="1" x14ac:dyDescent="0.2">
      <c r="A22" s="45" t="s">
        <v>421</v>
      </c>
      <c r="B22" s="58" t="s">
        <v>777</v>
      </c>
      <c r="C22" s="144" t="s">
        <v>45</v>
      </c>
      <c r="D22" s="139" t="str">
        <f t="shared" si="0"/>
        <v>02/16.1  OC</v>
      </c>
      <c r="E22" s="111" t="s">
        <v>420</v>
      </c>
      <c r="F22" s="43" t="s">
        <v>422</v>
      </c>
      <c r="G22" s="60" t="s">
        <v>16</v>
      </c>
      <c r="H22" s="41"/>
      <c r="I22" s="1258">
        <v>15.64</v>
      </c>
      <c r="J22" s="1257">
        <f>ROUND(I22*(100-M6)/100, 2)</f>
        <v>15.64</v>
      </c>
      <c r="K22" s="159">
        <f>'Тримачі для Блискавкозахисту'!J21</f>
        <v>0</v>
      </c>
      <c r="L22" s="159">
        <f t="shared" si="1"/>
        <v>0</v>
      </c>
      <c r="M22" s="1696"/>
    </row>
    <row r="23" spans="1:13" s="61" customFormat="1" ht="12.75" hidden="1" outlineLevel="1" x14ac:dyDescent="0.2">
      <c r="A23" s="45" t="s">
        <v>38</v>
      </c>
      <c r="B23" s="142" t="s">
        <v>778</v>
      </c>
      <c r="C23" s="146" t="s">
        <v>36</v>
      </c>
      <c r="D23" s="143" t="str">
        <f t="shared" si="0"/>
        <v>03/8.3  ОС</v>
      </c>
      <c r="E23" s="111" t="s">
        <v>37</v>
      </c>
      <c r="F23" s="43" t="s">
        <v>39</v>
      </c>
      <c r="G23" s="60" t="s">
        <v>16</v>
      </c>
      <c r="H23" s="41"/>
      <c r="I23" s="1258">
        <v>109.81</v>
      </c>
      <c r="J23" s="1257">
        <f>ROUND(I23*(100-M6)/100, 2)</f>
        <v>109.81</v>
      </c>
      <c r="K23" s="159">
        <f>'Тримачі для Блискавкозахисту'!J22</f>
        <v>0</v>
      </c>
      <c r="L23" s="159">
        <f t="shared" si="1"/>
        <v>0</v>
      </c>
      <c r="M23" s="1696"/>
    </row>
    <row r="24" spans="1:13" s="61" customFormat="1" ht="12.75" hidden="1" outlineLevel="1" x14ac:dyDescent="0.2">
      <c r="A24" s="45" t="s">
        <v>42</v>
      </c>
      <c r="B24" s="142" t="s">
        <v>779</v>
      </c>
      <c r="C24" s="146" t="s">
        <v>36</v>
      </c>
      <c r="D24" s="143" t="str">
        <f t="shared" si="0"/>
        <v>03/16.3  ОС</v>
      </c>
      <c r="E24" s="111" t="s">
        <v>41</v>
      </c>
      <c r="F24" s="43" t="s">
        <v>43</v>
      </c>
      <c r="G24" s="60" t="s">
        <v>16</v>
      </c>
      <c r="H24" s="41"/>
      <c r="I24" s="1258">
        <v>113.05</v>
      </c>
      <c r="J24" s="1257">
        <f>ROUND(I24*(100-M6)/100, 2)</f>
        <v>113.05</v>
      </c>
      <c r="K24" s="159">
        <f>'Тримачі для Блискавкозахисту'!J23</f>
        <v>0</v>
      </c>
      <c r="L24" s="159">
        <f t="shared" si="1"/>
        <v>0</v>
      </c>
      <c r="M24" s="1696"/>
    </row>
    <row r="25" spans="1:13" ht="12.75" hidden="1" outlineLevel="1" x14ac:dyDescent="0.2">
      <c r="A25" s="45" t="s">
        <v>47</v>
      </c>
      <c r="B25" s="57" t="s">
        <v>780</v>
      </c>
      <c r="C25" s="145" t="s">
        <v>45</v>
      </c>
      <c r="D25" s="139" t="str">
        <f t="shared" si="0"/>
        <v>07 OC</v>
      </c>
      <c r="E25" s="110" t="s">
        <v>46</v>
      </c>
      <c r="F25" s="42" t="s">
        <v>423</v>
      </c>
      <c r="G25" s="48" t="s">
        <v>16</v>
      </c>
      <c r="H25" s="40"/>
      <c r="I25" s="1258">
        <v>31.93</v>
      </c>
      <c r="J25" s="1257">
        <f>ROUND(I25*(100-M6)/100, 2)</f>
        <v>31.93</v>
      </c>
      <c r="K25" s="159">
        <f>'Тримачі для Блискавкозахисту'!J24</f>
        <v>0</v>
      </c>
      <c r="L25" s="159">
        <f t="shared" si="1"/>
        <v>0</v>
      </c>
      <c r="M25" s="1696"/>
    </row>
    <row r="26" spans="1:13" ht="12.75" hidden="1" outlineLevel="1" x14ac:dyDescent="0.2">
      <c r="A26" s="62" t="s">
        <v>51</v>
      </c>
      <c r="B26" s="57" t="s">
        <v>780</v>
      </c>
      <c r="C26" s="56" t="s">
        <v>49</v>
      </c>
      <c r="D26" s="139" t="str">
        <f t="shared" si="0"/>
        <v>07 OC 8017</v>
      </c>
      <c r="E26" s="110" t="s">
        <v>50</v>
      </c>
      <c r="F26" s="42" t="s">
        <v>424</v>
      </c>
      <c r="G26" s="48" t="s">
        <v>16</v>
      </c>
      <c r="H26" s="40"/>
      <c r="I26" s="1258">
        <v>43.3</v>
      </c>
      <c r="J26" s="1257">
        <f>ROUND(I26*(100-M6)/100, 2)</f>
        <v>43.3</v>
      </c>
      <c r="K26" s="159">
        <f>'Тримачі для Блискавкозахисту'!J25</f>
        <v>0</v>
      </c>
      <c r="L26" s="159">
        <f t="shared" si="1"/>
        <v>0</v>
      </c>
      <c r="M26" s="1696"/>
    </row>
    <row r="27" spans="1:13" ht="12.75" hidden="1" outlineLevel="1" x14ac:dyDescent="0.2">
      <c r="A27" s="62" t="s">
        <v>55</v>
      </c>
      <c r="B27" s="57" t="s">
        <v>780</v>
      </c>
      <c r="C27" s="63" t="s">
        <v>53</v>
      </c>
      <c r="D27" s="139" t="str">
        <f t="shared" si="0"/>
        <v>07 OC 3011</v>
      </c>
      <c r="E27" s="110" t="s">
        <v>54</v>
      </c>
      <c r="F27" s="42" t="s">
        <v>424</v>
      </c>
      <c r="G27" s="48" t="s">
        <v>16</v>
      </c>
      <c r="H27" s="40"/>
      <c r="I27" s="1258">
        <v>43.3</v>
      </c>
      <c r="J27" s="1257">
        <f>ROUND(I27*(100-M6)/100, 2)</f>
        <v>43.3</v>
      </c>
      <c r="K27" s="159">
        <f>'Тримачі для Блискавкозахисту'!J26</f>
        <v>0</v>
      </c>
      <c r="L27" s="159">
        <f t="shared" si="1"/>
        <v>0</v>
      </c>
      <c r="M27" s="1696"/>
    </row>
    <row r="28" spans="1:13" ht="12.75" hidden="1" outlineLevel="1" x14ac:dyDescent="0.2">
      <c r="A28" s="62" t="s">
        <v>58</v>
      </c>
      <c r="B28" s="57" t="s">
        <v>780</v>
      </c>
      <c r="C28" s="56" t="s">
        <v>56</v>
      </c>
      <c r="D28" s="139" t="str">
        <f t="shared" si="0"/>
        <v>07 OC 8004</v>
      </c>
      <c r="E28" s="110" t="s">
        <v>57</v>
      </c>
      <c r="F28" s="42" t="s">
        <v>424</v>
      </c>
      <c r="G28" s="48" t="s">
        <v>16</v>
      </c>
      <c r="H28" s="40"/>
      <c r="I28" s="1258">
        <v>43.3</v>
      </c>
      <c r="J28" s="1257">
        <f>ROUND(I28*(100-M6)/100, 2)</f>
        <v>43.3</v>
      </c>
      <c r="K28" s="159">
        <f>'Тримачі для Блискавкозахисту'!J27</f>
        <v>0</v>
      </c>
      <c r="L28" s="159">
        <f t="shared" si="1"/>
        <v>0</v>
      </c>
      <c r="M28" s="1696"/>
    </row>
    <row r="29" spans="1:13" ht="12.75" hidden="1" outlineLevel="1" x14ac:dyDescent="0.2">
      <c r="A29" s="62" t="s">
        <v>426</v>
      </c>
      <c r="B29" s="64" t="s">
        <v>780</v>
      </c>
      <c r="C29" s="56" t="s">
        <v>107</v>
      </c>
      <c r="D29" s="139" t="str">
        <f t="shared" si="0"/>
        <v>07 CU</v>
      </c>
      <c r="E29" s="110" t="s">
        <v>425</v>
      </c>
      <c r="F29" s="42" t="s">
        <v>59</v>
      </c>
      <c r="G29" s="48" t="s">
        <v>16</v>
      </c>
      <c r="H29" s="40"/>
      <c r="I29" s="1258">
        <v>199</v>
      </c>
      <c r="J29" s="1257">
        <f>ROUND(I29*(100-M6)/100, 2)</f>
        <v>199</v>
      </c>
      <c r="K29" s="159">
        <f>'Тримачі для Блискавкозахисту'!J28</f>
        <v>0</v>
      </c>
      <c r="L29" s="159">
        <f t="shared" si="1"/>
        <v>0</v>
      </c>
      <c r="M29" s="1696"/>
    </row>
    <row r="30" spans="1:13" ht="12.75" hidden="1" outlineLevel="1" x14ac:dyDescent="0.2">
      <c r="A30" s="45" t="s">
        <v>62</v>
      </c>
      <c r="B30" s="64" t="s">
        <v>781</v>
      </c>
      <c r="C30" s="56" t="s">
        <v>45</v>
      </c>
      <c r="D30" s="139" t="str">
        <f t="shared" si="0"/>
        <v>07/S  OC</v>
      </c>
      <c r="E30" s="110" t="s">
        <v>61</v>
      </c>
      <c r="F30" s="42" t="s">
        <v>427</v>
      </c>
      <c r="G30" s="48" t="s">
        <v>16</v>
      </c>
      <c r="H30" s="40"/>
      <c r="I30" s="1258">
        <v>45.3</v>
      </c>
      <c r="J30" s="1257">
        <f>ROUND(I30*(100-M6)/100, 2)</f>
        <v>45.3</v>
      </c>
      <c r="K30" s="159">
        <f>'Тримачі для Блискавкозахисту'!J29</f>
        <v>0</v>
      </c>
      <c r="L30" s="159">
        <f t="shared" si="1"/>
        <v>0</v>
      </c>
      <c r="M30" s="1696"/>
    </row>
    <row r="31" spans="1:13" ht="12.75" hidden="1" outlineLevel="1" x14ac:dyDescent="0.2">
      <c r="A31" s="62" t="s">
        <v>65</v>
      </c>
      <c r="B31" s="65" t="s">
        <v>781</v>
      </c>
      <c r="C31" s="56" t="s">
        <v>49</v>
      </c>
      <c r="D31" s="139" t="str">
        <f t="shared" si="0"/>
        <v>07/S  OC 8017</v>
      </c>
      <c r="E31" s="110" t="s">
        <v>64</v>
      </c>
      <c r="F31" s="42" t="s">
        <v>428</v>
      </c>
      <c r="G31" s="48" t="s">
        <v>16</v>
      </c>
      <c r="H31" s="40"/>
      <c r="I31" s="1258">
        <v>55.72</v>
      </c>
      <c r="J31" s="1257">
        <f>ROUND(I31*(100-M6)/100, 2)</f>
        <v>55.72</v>
      </c>
      <c r="K31" s="159">
        <f>'Тримачі для Блискавкозахисту'!J30</f>
        <v>0</v>
      </c>
      <c r="L31" s="159">
        <f t="shared" si="1"/>
        <v>0</v>
      </c>
      <c r="M31" s="1696"/>
    </row>
    <row r="32" spans="1:13" ht="12.75" hidden="1" outlineLevel="1" x14ac:dyDescent="0.2">
      <c r="A32" s="62" t="s">
        <v>68</v>
      </c>
      <c r="B32" s="65" t="s">
        <v>781</v>
      </c>
      <c r="C32" s="56" t="s">
        <v>53</v>
      </c>
      <c r="D32" s="139" t="str">
        <f t="shared" si="0"/>
        <v>07/S  OC 3011</v>
      </c>
      <c r="E32" s="110" t="s">
        <v>67</v>
      </c>
      <c r="F32" s="42" t="s">
        <v>428</v>
      </c>
      <c r="G32" s="48" t="s">
        <v>16</v>
      </c>
      <c r="H32" s="40"/>
      <c r="I32" s="1258">
        <v>55.72</v>
      </c>
      <c r="J32" s="1257">
        <f>ROUND(I32*(100-M6)/100, 2)</f>
        <v>55.72</v>
      </c>
      <c r="K32" s="159">
        <f>'Тримачі для Блискавкозахисту'!J31</f>
        <v>0</v>
      </c>
      <c r="L32" s="159">
        <f t="shared" si="1"/>
        <v>0</v>
      </c>
      <c r="M32" s="1696"/>
    </row>
    <row r="33" spans="1:13" ht="12.75" hidden="1" outlineLevel="1" x14ac:dyDescent="0.2">
      <c r="A33" s="62" t="s">
        <v>70</v>
      </c>
      <c r="B33" s="64" t="s">
        <v>60</v>
      </c>
      <c r="C33" s="56" t="s">
        <v>56</v>
      </c>
      <c r="D33" s="139" t="str">
        <f t="shared" si="0"/>
        <v>07/S OC 8004</v>
      </c>
      <c r="E33" s="110" t="s">
        <v>69</v>
      </c>
      <c r="F33" s="42" t="s">
        <v>428</v>
      </c>
      <c r="G33" s="48" t="s">
        <v>16</v>
      </c>
      <c r="H33" s="40"/>
      <c r="I33" s="1258">
        <v>55.72</v>
      </c>
      <c r="J33" s="1257">
        <f>ROUND(I33*(100-M6)/100, 2)</f>
        <v>55.72</v>
      </c>
      <c r="K33" s="159">
        <f>'Тримачі для Блискавкозахисту'!J32</f>
        <v>0</v>
      </c>
      <c r="L33" s="159">
        <f t="shared" si="1"/>
        <v>0</v>
      </c>
      <c r="M33" s="1696"/>
    </row>
    <row r="34" spans="1:13" ht="12.75" hidden="1" outlineLevel="1" x14ac:dyDescent="0.2">
      <c r="A34" s="62" t="s">
        <v>74</v>
      </c>
      <c r="B34" s="64" t="s">
        <v>71</v>
      </c>
      <c r="C34" s="56" t="s">
        <v>72</v>
      </c>
      <c r="D34" s="139" t="str">
        <f t="shared" si="0"/>
        <v>01/8.3 ОС, PL</v>
      </c>
      <c r="E34" s="112" t="s">
        <v>73</v>
      </c>
      <c r="F34" s="42" t="s">
        <v>75</v>
      </c>
      <c r="G34" s="48" t="s">
        <v>16</v>
      </c>
      <c r="H34" s="40"/>
      <c r="I34" s="1258">
        <v>77.89</v>
      </c>
      <c r="J34" s="1257">
        <f>ROUND(I34*(100-M6)/100, 2)</f>
        <v>77.89</v>
      </c>
      <c r="K34" s="159">
        <f>'Тримачі для Блискавкозахисту'!J33</f>
        <v>0</v>
      </c>
      <c r="L34" s="159">
        <f t="shared" si="1"/>
        <v>0</v>
      </c>
      <c r="M34" s="1696"/>
    </row>
    <row r="35" spans="1:13" ht="12.75" hidden="1" outlineLevel="1" x14ac:dyDescent="0.2">
      <c r="A35" s="45" t="s">
        <v>431</v>
      </c>
      <c r="B35" s="64" t="s">
        <v>784</v>
      </c>
      <c r="C35" s="56" t="s">
        <v>429</v>
      </c>
      <c r="D35" s="139" t="str">
        <f t="shared" si="0"/>
        <v>01/8/10  OC, PL</v>
      </c>
      <c r="E35" s="112" t="s">
        <v>430</v>
      </c>
      <c r="F35" s="42" t="s">
        <v>768</v>
      </c>
      <c r="G35" s="48" t="s">
        <v>16</v>
      </c>
      <c r="H35" s="40"/>
      <c r="I35" s="1258">
        <v>32.119999999999997</v>
      </c>
      <c r="J35" s="1257">
        <f>ROUND(I35*(100-M6)/100, 2)</f>
        <v>32.119999999999997</v>
      </c>
      <c r="K35" s="159">
        <f>'Тримачі для Блискавкозахисту'!J34</f>
        <v>0</v>
      </c>
      <c r="L35" s="159">
        <f t="shared" si="1"/>
        <v>0</v>
      </c>
      <c r="M35" s="1696"/>
    </row>
    <row r="36" spans="1:13" ht="12.75" hidden="1" outlineLevel="1" x14ac:dyDescent="0.2">
      <c r="A36" s="45" t="s">
        <v>433</v>
      </c>
      <c r="B36" s="64" t="s">
        <v>783</v>
      </c>
      <c r="C36" s="56" t="s">
        <v>429</v>
      </c>
      <c r="D36" s="139" t="str">
        <f t="shared" si="0"/>
        <v>01/8/14  OC, PL</v>
      </c>
      <c r="E36" s="112" t="s">
        <v>432</v>
      </c>
      <c r="F36" s="42" t="s">
        <v>766</v>
      </c>
      <c r="G36" s="48" t="s">
        <v>16</v>
      </c>
      <c r="H36" s="40"/>
      <c r="I36" s="1258">
        <v>35.450000000000003</v>
      </c>
      <c r="J36" s="1257">
        <f>ROUND(I36*(100-M6)/100, 2)</f>
        <v>35.450000000000003</v>
      </c>
      <c r="K36" s="159">
        <f>'Тримачі для Блискавкозахисту'!J35</f>
        <v>0</v>
      </c>
      <c r="L36" s="159">
        <f t="shared" si="1"/>
        <v>0</v>
      </c>
      <c r="M36" s="1696"/>
    </row>
    <row r="37" spans="1:13" ht="12.75" hidden="1" outlineLevel="1" x14ac:dyDescent="0.2">
      <c r="A37" s="45" t="s">
        <v>435</v>
      </c>
      <c r="B37" s="64" t="s">
        <v>782</v>
      </c>
      <c r="C37" s="56" t="s">
        <v>429</v>
      </c>
      <c r="D37" s="139" t="str">
        <f t="shared" si="0"/>
        <v>01/8/20  OC, PL</v>
      </c>
      <c r="E37" s="112" t="s">
        <v>434</v>
      </c>
      <c r="F37" s="42" t="s">
        <v>767</v>
      </c>
      <c r="G37" s="48" t="s">
        <v>16</v>
      </c>
      <c r="H37" s="40"/>
      <c r="I37" s="1258">
        <v>43.16</v>
      </c>
      <c r="J37" s="1257">
        <f>ROUND(I37*(100-M6)/100, 2)</f>
        <v>43.16</v>
      </c>
      <c r="K37" s="159">
        <f>'Тримачі для Блискавкозахисту'!J36</f>
        <v>0</v>
      </c>
      <c r="L37" s="159">
        <f t="shared" si="1"/>
        <v>0</v>
      </c>
      <c r="M37" s="1696"/>
    </row>
    <row r="38" spans="1:13" ht="12.75" hidden="1" outlineLevel="1" x14ac:dyDescent="0.2">
      <c r="A38" s="45" t="s">
        <v>1690</v>
      </c>
      <c r="B38" s="64" t="s">
        <v>1693</v>
      </c>
      <c r="C38" s="56" t="s">
        <v>429</v>
      </c>
      <c r="D38" s="139" t="str">
        <f t="shared" si="0"/>
        <v>01/8/25 OC, PL</v>
      </c>
      <c r="E38" s="112" t="s">
        <v>1688</v>
      </c>
      <c r="F38" s="42"/>
      <c r="G38" s="48" t="s">
        <v>16</v>
      </c>
      <c r="H38" s="1711">
        <v>0.15</v>
      </c>
      <c r="I38" s="1258">
        <v>49.63</v>
      </c>
      <c r="J38" s="1257">
        <f t="shared" ref="J38:J39" si="2">ROUND(I38*(100-M7)/100, 2)</f>
        <v>49.63</v>
      </c>
      <c r="K38" s="159">
        <f>'Тримачі для Блискавкозахисту'!J37</f>
        <v>0</v>
      </c>
      <c r="L38" s="159">
        <f t="shared" si="1"/>
        <v>0</v>
      </c>
      <c r="M38" s="1696"/>
    </row>
    <row r="39" spans="1:13" ht="12.75" hidden="1" outlineLevel="1" x14ac:dyDescent="0.2">
      <c r="A39" s="45" t="s">
        <v>1691</v>
      </c>
      <c r="B39" s="64" t="s">
        <v>1692</v>
      </c>
      <c r="C39" s="56" t="s">
        <v>429</v>
      </c>
      <c r="D39" s="139" t="str">
        <f t="shared" si="0"/>
        <v>01/8/30 OC, PL</v>
      </c>
      <c r="E39" s="112" t="s">
        <v>1689</v>
      </c>
      <c r="F39" s="42"/>
      <c r="G39" s="48" t="s">
        <v>16</v>
      </c>
      <c r="H39" s="40" t="s">
        <v>1700</v>
      </c>
      <c r="I39" s="1258">
        <v>57.07</v>
      </c>
      <c r="J39" s="1257">
        <f t="shared" si="2"/>
        <v>57.07</v>
      </c>
      <c r="K39" s="159">
        <f>'Тримачі для Блискавкозахисту'!J38</f>
        <v>0</v>
      </c>
      <c r="L39" s="159">
        <f t="shared" si="1"/>
        <v>0</v>
      </c>
      <c r="M39" s="1696"/>
    </row>
    <row r="40" spans="1:13" ht="12.75" hidden="1" outlineLevel="1" x14ac:dyDescent="0.2">
      <c r="A40" s="45" t="s">
        <v>437</v>
      </c>
      <c r="B40" s="64" t="s">
        <v>790</v>
      </c>
      <c r="C40" s="56" t="s">
        <v>45</v>
      </c>
      <c r="D40" s="139" t="str">
        <f t="shared" si="0"/>
        <v>02/8/10  OC</v>
      </c>
      <c r="E40" s="112" t="s">
        <v>436</v>
      </c>
      <c r="F40" s="42" t="s">
        <v>785</v>
      </c>
      <c r="G40" s="48" t="s">
        <v>16</v>
      </c>
      <c r="H40" s="40"/>
      <c r="I40" s="1258">
        <v>66.33</v>
      </c>
      <c r="J40" s="1257">
        <f>ROUND(I40*(100-M6)/100, 2)</f>
        <v>66.33</v>
      </c>
      <c r="K40" s="159">
        <f>'Тримачі для Блискавкозахисту'!J39</f>
        <v>0</v>
      </c>
      <c r="L40" s="159">
        <f t="shared" si="1"/>
        <v>0</v>
      </c>
      <c r="M40" s="1696"/>
    </row>
    <row r="41" spans="1:13" ht="12.75" hidden="1" outlineLevel="1" x14ac:dyDescent="0.2">
      <c r="A41" s="45" t="s">
        <v>439</v>
      </c>
      <c r="B41" s="64" t="s">
        <v>789</v>
      </c>
      <c r="C41" s="56" t="s">
        <v>36</v>
      </c>
      <c r="D41" s="139" t="str">
        <f t="shared" si="0"/>
        <v>02/8/14  ОС</v>
      </c>
      <c r="E41" s="112" t="s">
        <v>438</v>
      </c>
      <c r="F41" s="42" t="s">
        <v>786</v>
      </c>
      <c r="G41" s="48" t="s">
        <v>16</v>
      </c>
      <c r="H41" s="40"/>
      <c r="I41" s="1258">
        <v>74.14</v>
      </c>
      <c r="J41" s="1257">
        <f>ROUND(I41*(100-M6)/100, 2)</f>
        <v>74.14</v>
      </c>
      <c r="K41" s="159">
        <f>'Тримачі для Блискавкозахисту'!J40</f>
        <v>0</v>
      </c>
      <c r="L41" s="159">
        <f t="shared" si="1"/>
        <v>0</v>
      </c>
      <c r="M41" s="1696"/>
    </row>
    <row r="42" spans="1:13" ht="12.75" hidden="1" outlineLevel="1" x14ac:dyDescent="0.2">
      <c r="A42" s="45" t="s">
        <v>441</v>
      </c>
      <c r="B42" s="64" t="s">
        <v>788</v>
      </c>
      <c r="C42" s="56" t="s">
        <v>36</v>
      </c>
      <c r="D42" s="139" t="str">
        <f t="shared" si="0"/>
        <v>02/8/20  ОС</v>
      </c>
      <c r="E42" s="112" t="s">
        <v>440</v>
      </c>
      <c r="F42" s="42" t="s">
        <v>787</v>
      </c>
      <c r="G42" s="48" t="s">
        <v>16</v>
      </c>
      <c r="H42" s="40"/>
      <c r="I42" s="1258">
        <v>79.59</v>
      </c>
      <c r="J42" s="1257">
        <f>ROUND(I42*(100-M6)/100, 2)</f>
        <v>79.59</v>
      </c>
      <c r="K42" s="159">
        <f>'Тримачі для Блискавкозахисту'!J41</f>
        <v>0</v>
      </c>
      <c r="L42" s="159">
        <f t="shared" si="1"/>
        <v>0</v>
      </c>
      <c r="M42" s="1696"/>
    </row>
    <row r="43" spans="1:13" ht="12.75" hidden="1" outlineLevel="1" x14ac:dyDescent="0.2">
      <c r="A43" s="45" t="s">
        <v>1706</v>
      </c>
      <c r="B43" s="64" t="s">
        <v>1702</v>
      </c>
      <c r="C43" s="56" t="s">
        <v>36</v>
      </c>
      <c r="D43" s="139" t="str">
        <f t="shared" si="0"/>
        <v>02/8/25 ОС</v>
      </c>
      <c r="E43" s="112" t="s">
        <v>1694</v>
      </c>
      <c r="F43" s="42"/>
      <c r="G43" s="48"/>
      <c r="H43" s="40"/>
      <c r="I43" s="1258">
        <v>86.7</v>
      </c>
      <c r="J43" s="1257">
        <f t="shared" ref="J43:J44" si="3">ROUND(I43*(100-M7)/100, 2)</f>
        <v>86.7</v>
      </c>
      <c r="K43" s="159">
        <f>'Тримачі для Блискавкозахисту'!J42</f>
        <v>0</v>
      </c>
      <c r="L43" s="159">
        <f t="shared" si="1"/>
        <v>0</v>
      </c>
      <c r="M43" s="1696"/>
    </row>
    <row r="44" spans="1:13" ht="12.75" hidden="1" outlineLevel="1" x14ac:dyDescent="0.2">
      <c r="A44" s="45" t="s">
        <v>1707</v>
      </c>
      <c r="B44" s="64" t="s">
        <v>1703</v>
      </c>
      <c r="C44" s="56" t="s">
        <v>36</v>
      </c>
      <c r="D44" s="139" t="str">
        <f t="shared" si="0"/>
        <v>02/8/30 ОС</v>
      </c>
      <c r="E44" s="112" t="s">
        <v>1695</v>
      </c>
      <c r="F44" s="42"/>
      <c r="G44" s="48"/>
      <c r="H44" s="40"/>
      <c r="I44" s="1258">
        <v>89.4</v>
      </c>
      <c r="J44" s="1257">
        <f t="shared" si="3"/>
        <v>89.4</v>
      </c>
      <c r="K44" s="159">
        <f>'Тримачі для Блискавкозахисту'!J43</f>
        <v>0</v>
      </c>
      <c r="L44" s="159">
        <f t="shared" si="1"/>
        <v>0</v>
      </c>
      <c r="M44" s="1696"/>
    </row>
    <row r="45" spans="1:13" ht="12.75" hidden="1" outlineLevel="1" x14ac:dyDescent="0.2">
      <c r="A45" s="45" t="s">
        <v>443</v>
      </c>
      <c r="B45" s="64" t="s">
        <v>795</v>
      </c>
      <c r="C45" s="56" t="s">
        <v>36</v>
      </c>
      <c r="D45" s="139" t="str">
        <f t="shared" si="0"/>
        <v>02/16/10 ОС</v>
      </c>
      <c r="E45" s="112" t="s">
        <v>442</v>
      </c>
      <c r="F45" s="42" t="s">
        <v>791</v>
      </c>
      <c r="G45" s="48" t="s">
        <v>16</v>
      </c>
      <c r="H45" s="40"/>
      <c r="I45" s="1258">
        <v>74.59</v>
      </c>
      <c r="J45" s="1257">
        <f>ROUND(I45*(100-M6)/100, 2)</f>
        <v>74.59</v>
      </c>
      <c r="K45" s="159">
        <f>'Тримачі для Блискавкозахисту'!J44</f>
        <v>0</v>
      </c>
      <c r="L45" s="159">
        <f t="shared" si="1"/>
        <v>0</v>
      </c>
      <c r="M45" s="1696"/>
    </row>
    <row r="46" spans="1:13" ht="12.75" hidden="1" outlineLevel="1" x14ac:dyDescent="0.2">
      <c r="A46" s="45" t="s">
        <v>445</v>
      </c>
      <c r="B46" s="64" t="s">
        <v>794</v>
      </c>
      <c r="C46" s="56" t="s">
        <v>36</v>
      </c>
      <c r="D46" s="139" t="str">
        <f t="shared" si="0"/>
        <v>02/16/14 ОС</v>
      </c>
      <c r="E46" s="112" t="s">
        <v>444</v>
      </c>
      <c r="F46" s="42" t="s">
        <v>792</v>
      </c>
      <c r="G46" s="48" t="s">
        <v>16</v>
      </c>
      <c r="H46" s="40"/>
      <c r="I46" s="1258">
        <v>79.36</v>
      </c>
      <c r="J46" s="1257">
        <f>ROUND(I46*(100-M6)/100, 2)</f>
        <v>79.36</v>
      </c>
      <c r="K46" s="159">
        <f>'Тримачі для Блискавкозахисту'!J45</f>
        <v>0</v>
      </c>
      <c r="L46" s="159">
        <f t="shared" si="1"/>
        <v>0</v>
      </c>
      <c r="M46" s="1696"/>
    </row>
    <row r="47" spans="1:13" ht="12.75" hidden="1" outlineLevel="1" x14ac:dyDescent="0.2">
      <c r="A47" s="45" t="s">
        <v>447</v>
      </c>
      <c r="B47" s="64" t="s">
        <v>793</v>
      </c>
      <c r="C47" s="56" t="s">
        <v>36</v>
      </c>
      <c r="D47" s="139" t="str">
        <f t="shared" si="0"/>
        <v>02/16/20  ОС</v>
      </c>
      <c r="E47" s="112" t="s">
        <v>446</v>
      </c>
      <c r="F47" s="42" t="s">
        <v>767</v>
      </c>
      <c r="G47" s="48" t="s">
        <v>16</v>
      </c>
      <c r="H47" s="40"/>
      <c r="I47" s="1258">
        <v>83.92</v>
      </c>
      <c r="J47" s="1257">
        <f>ROUND(I47*(100-M6)/100, 2)</f>
        <v>83.92</v>
      </c>
      <c r="K47" s="159">
        <f>'Тримачі для Блискавкозахисту'!J46</f>
        <v>0</v>
      </c>
      <c r="L47" s="159">
        <f t="shared" si="1"/>
        <v>0</v>
      </c>
      <c r="M47" s="1696"/>
    </row>
    <row r="48" spans="1:13" ht="12.75" hidden="1" outlineLevel="1" x14ac:dyDescent="0.2">
      <c r="A48" s="45" t="s">
        <v>1705</v>
      </c>
      <c r="B48" s="64" t="s">
        <v>1711</v>
      </c>
      <c r="C48" s="56" t="s">
        <v>36</v>
      </c>
      <c r="D48" s="139" t="str">
        <f t="shared" si="0"/>
        <v>02/16/25 ОС</v>
      </c>
      <c r="E48" s="112" t="s">
        <v>1696</v>
      </c>
      <c r="F48" s="42"/>
      <c r="G48" s="48"/>
      <c r="H48" s="40"/>
      <c r="I48" s="1258">
        <v>90.5</v>
      </c>
      <c r="J48" s="1257">
        <f t="shared" ref="J48:J49" si="4">ROUND(I48*(100-M7)/100, 2)</f>
        <v>90.5</v>
      </c>
      <c r="K48" s="159">
        <f>'Тримачі для Блискавкозахисту'!J47</f>
        <v>0</v>
      </c>
      <c r="L48" s="159">
        <f t="shared" si="1"/>
        <v>0</v>
      </c>
      <c r="M48" s="1696"/>
    </row>
    <row r="49" spans="1:13" ht="12.75" hidden="1" outlineLevel="1" x14ac:dyDescent="0.2">
      <c r="A49" s="45" t="s">
        <v>1708</v>
      </c>
      <c r="B49" s="64" t="s">
        <v>1712</v>
      </c>
      <c r="C49" s="56" t="s">
        <v>36</v>
      </c>
      <c r="D49" s="139" t="str">
        <f t="shared" si="0"/>
        <v>02/16/30 ОС</v>
      </c>
      <c r="E49" s="112" t="s">
        <v>1697</v>
      </c>
      <c r="F49" s="42"/>
      <c r="G49" s="48"/>
      <c r="H49" s="40"/>
      <c r="I49" s="1258">
        <v>94.15</v>
      </c>
      <c r="J49" s="1257">
        <f t="shared" si="4"/>
        <v>94.15</v>
      </c>
      <c r="K49" s="159">
        <f>'Тримачі для Блискавкозахисту'!J48</f>
        <v>0</v>
      </c>
      <c r="L49" s="159">
        <f t="shared" si="1"/>
        <v>0</v>
      </c>
      <c r="M49" s="1696"/>
    </row>
    <row r="50" spans="1:13" ht="12.75" hidden="1" outlineLevel="1" x14ac:dyDescent="0.2">
      <c r="A50" s="45" t="s">
        <v>449</v>
      </c>
      <c r="B50" s="64" t="s">
        <v>796</v>
      </c>
      <c r="C50" s="56" t="s">
        <v>36</v>
      </c>
      <c r="D50" s="139" t="str">
        <f t="shared" si="0"/>
        <v>02/0/10 ОС</v>
      </c>
      <c r="E50" s="112" t="s">
        <v>448</v>
      </c>
      <c r="F50" s="42" t="s">
        <v>791</v>
      </c>
      <c r="G50" s="48" t="s">
        <v>16</v>
      </c>
      <c r="H50" s="40"/>
      <c r="I50" s="1258">
        <v>61.91</v>
      </c>
      <c r="J50" s="1257">
        <f>ROUND(I50*(100-M6)/100, 2)</f>
        <v>61.91</v>
      </c>
      <c r="K50" s="159">
        <f>'Тримачі для Блискавкозахисту'!J49</f>
        <v>0</v>
      </c>
      <c r="L50" s="159">
        <f t="shared" si="1"/>
        <v>0</v>
      </c>
      <c r="M50" s="1696"/>
    </row>
    <row r="51" spans="1:13" ht="12.75" hidden="1" outlineLevel="1" x14ac:dyDescent="0.2">
      <c r="A51" s="45" t="s">
        <v>451</v>
      </c>
      <c r="B51" s="64" t="s">
        <v>797</v>
      </c>
      <c r="C51" s="56" t="s">
        <v>36</v>
      </c>
      <c r="D51" s="139" t="str">
        <f t="shared" si="0"/>
        <v>02/0/14 ОС</v>
      </c>
      <c r="E51" s="112" t="s">
        <v>450</v>
      </c>
      <c r="F51" s="42" t="s">
        <v>766</v>
      </c>
      <c r="G51" s="48" t="s">
        <v>16</v>
      </c>
      <c r="H51" s="40"/>
      <c r="I51" s="1258">
        <v>65.97</v>
      </c>
      <c r="J51" s="1257">
        <f>ROUND(I51*(100-M6)/100, 2)</f>
        <v>65.97</v>
      </c>
      <c r="K51" s="159">
        <f>'Тримачі для Блискавкозахисту'!J50</f>
        <v>0</v>
      </c>
      <c r="L51" s="159">
        <f t="shared" si="1"/>
        <v>0</v>
      </c>
      <c r="M51" s="1696"/>
    </row>
    <row r="52" spans="1:13" ht="12.75" hidden="1" outlineLevel="1" x14ac:dyDescent="0.2">
      <c r="A52" s="45" t="s">
        <v>453</v>
      </c>
      <c r="B52" s="64" t="s">
        <v>798</v>
      </c>
      <c r="C52" s="56" t="s">
        <v>36</v>
      </c>
      <c r="D52" s="139" t="str">
        <f t="shared" si="0"/>
        <v>02/0/20 ОС</v>
      </c>
      <c r="E52" s="112" t="s">
        <v>452</v>
      </c>
      <c r="F52" s="42" t="s">
        <v>767</v>
      </c>
      <c r="G52" s="48" t="s">
        <v>16</v>
      </c>
      <c r="H52" s="40"/>
      <c r="I52" s="1258">
        <v>73.22</v>
      </c>
      <c r="J52" s="1257">
        <f>ROUND(I52*(100-M6)/100, 2)</f>
        <v>73.22</v>
      </c>
      <c r="K52" s="159">
        <f>'Тримачі для Блискавкозахисту'!J51</f>
        <v>0</v>
      </c>
      <c r="L52" s="159">
        <f t="shared" si="1"/>
        <v>0</v>
      </c>
      <c r="M52" s="1696"/>
    </row>
    <row r="53" spans="1:13" ht="12.75" hidden="1" outlineLevel="1" x14ac:dyDescent="0.2">
      <c r="A53" s="45" t="s">
        <v>1709</v>
      </c>
      <c r="B53" s="64" t="s">
        <v>1713</v>
      </c>
      <c r="C53" s="56" t="s">
        <v>36</v>
      </c>
      <c r="D53" s="139" t="str">
        <f t="shared" si="0"/>
        <v>02/0/25 ОС</v>
      </c>
      <c r="E53" s="112" t="s">
        <v>1698</v>
      </c>
      <c r="F53" s="42"/>
      <c r="G53" s="48"/>
      <c r="H53" s="40"/>
      <c r="I53" s="1258">
        <v>76.58</v>
      </c>
      <c r="J53" s="1257">
        <f t="shared" ref="J53:J54" si="5">ROUND(I53*(100-M7)/100, 2)</f>
        <v>76.58</v>
      </c>
      <c r="K53" s="159">
        <f>'Тримачі для Блискавкозахисту'!J52</f>
        <v>0</v>
      </c>
      <c r="L53" s="159">
        <f t="shared" si="1"/>
        <v>0</v>
      </c>
      <c r="M53" s="1696"/>
    </row>
    <row r="54" spans="1:13" ht="12.75" hidden="1" outlineLevel="1" x14ac:dyDescent="0.2">
      <c r="A54" s="45" t="s">
        <v>1710</v>
      </c>
      <c r="B54" s="64" t="s">
        <v>1714</v>
      </c>
      <c r="C54" s="56" t="s">
        <v>36</v>
      </c>
      <c r="D54" s="139" t="str">
        <f t="shared" si="0"/>
        <v>02/0/30 ОС</v>
      </c>
      <c r="E54" s="112" t="s">
        <v>1699</v>
      </c>
      <c r="F54" s="42"/>
      <c r="G54" s="48"/>
      <c r="H54" s="40"/>
      <c r="I54" s="1258">
        <v>79.83</v>
      </c>
      <c r="J54" s="1257">
        <f t="shared" si="5"/>
        <v>79.83</v>
      </c>
      <c r="K54" s="159">
        <f>'Тримачі для Блискавкозахисту'!J53</f>
        <v>0</v>
      </c>
      <c r="L54" s="159">
        <f t="shared" si="1"/>
        <v>0</v>
      </c>
      <c r="M54" s="1696"/>
    </row>
    <row r="55" spans="1:13" ht="12.75" hidden="1" outlineLevel="1" x14ac:dyDescent="0.2">
      <c r="A55" s="45" t="s">
        <v>80</v>
      </c>
      <c r="B55" s="57" t="s">
        <v>799</v>
      </c>
      <c r="C55" s="46" t="s">
        <v>78</v>
      </c>
      <c r="D55" s="139" t="str">
        <f t="shared" si="0"/>
        <v>10 ОС PL</v>
      </c>
      <c r="E55" s="110" t="s">
        <v>79</v>
      </c>
      <c r="F55" s="42" t="s">
        <v>81</v>
      </c>
      <c r="G55" s="40" t="s">
        <v>16</v>
      </c>
      <c r="H55" s="40">
        <v>50</v>
      </c>
      <c r="I55" s="1258">
        <v>97.46</v>
      </c>
      <c r="J55" s="1257">
        <f>ROUND(I55*(100-M6)/100, 2)</f>
        <v>97.46</v>
      </c>
      <c r="K55" s="159">
        <f>'Тримачі для Блискавкозахисту'!J54</f>
        <v>0</v>
      </c>
      <c r="L55" s="159">
        <f t="shared" si="1"/>
        <v>0</v>
      </c>
      <c r="M55" s="1696"/>
    </row>
    <row r="56" spans="1:13" ht="12.75" hidden="1" outlineLevel="1" x14ac:dyDescent="0.2">
      <c r="A56" s="45" t="s">
        <v>84</v>
      </c>
      <c r="B56" s="46">
        <v>10</v>
      </c>
      <c r="C56" s="46" t="s">
        <v>82</v>
      </c>
      <c r="D56" s="139" t="str">
        <f t="shared" si="0"/>
        <v>10 ОС PL 8017</v>
      </c>
      <c r="E56" s="110" t="s">
        <v>83</v>
      </c>
      <c r="F56" s="42" t="s">
        <v>454</v>
      </c>
      <c r="G56" s="40" t="s">
        <v>16</v>
      </c>
      <c r="H56" s="40">
        <v>50</v>
      </c>
      <c r="I56" s="1258">
        <v>121.08</v>
      </c>
      <c r="J56" s="1257">
        <f>ROUND(I56*(100-M6)/100, 2)</f>
        <v>121.08</v>
      </c>
      <c r="K56" s="159">
        <f>'Тримачі для Блискавкозахисту'!J55</f>
        <v>0</v>
      </c>
      <c r="L56" s="159">
        <f t="shared" si="1"/>
        <v>0</v>
      </c>
      <c r="M56" s="1696"/>
    </row>
    <row r="57" spans="1:13" ht="12.75" hidden="1" outlineLevel="1" x14ac:dyDescent="0.2">
      <c r="A57" s="45" t="s">
        <v>88</v>
      </c>
      <c r="B57" s="46">
        <v>10</v>
      </c>
      <c r="C57" s="46" t="s">
        <v>86</v>
      </c>
      <c r="D57" s="139" t="str">
        <f t="shared" si="0"/>
        <v>10 ОС PL 3011</v>
      </c>
      <c r="E57" s="110" t="s">
        <v>87</v>
      </c>
      <c r="F57" s="42" t="s">
        <v>455</v>
      </c>
      <c r="G57" s="40" t="s">
        <v>16</v>
      </c>
      <c r="H57" s="40">
        <v>50</v>
      </c>
      <c r="I57" s="1258">
        <v>121.08</v>
      </c>
      <c r="J57" s="1257">
        <f>ROUND(I57*(100-M6)/100, 2)</f>
        <v>121.08</v>
      </c>
      <c r="K57" s="159">
        <f>'Тримачі для Блискавкозахисту'!J56</f>
        <v>0</v>
      </c>
      <c r="L57" s="159">
        <f t="shared" si="1"/>
        <v>0</v>
      </c>
      <c r="M57" s="1696"/>
    </row>
    <row r="58" spans="1:13" ht="12.75" hidden="1" outlineLevel="1" x14ac:dyDescent="0.2">
      <c r="A58" s="45" t="s">
        <v>91</v>
      </c>
      <c r="B58" s="46">
        <v>10</v>
      </c>
      <c r="C58" s="46" t="s">
        <v>89</v>
      </c>
      <c r="D58" s="139" t="str">
        <f t="shared" si="0"/>
        <v>10 ОС PL 8004</v>
      </c>
      <c r="E58" s="110" t="s">
        <v>90</v>
      </c>
      <c r="F58" s="42" t="s">
        <v>456</v>
      </c>
      <c r="G58" s="40" t="s">
        <v>16</v>
      </c>
      <c r="H58" s="40">
        <v>50</v>
      </c>
      <c r="I58" s="1258">
        <v>121.08</v>
      </c>
      <c r="J58" s="1257">
        <f>ROUND(I58*(100-M6)/100, 2)</f>
        <v>121.08</v>
      </c>
      <c r="K58" s="159">
        <f>'Тримачі для Блискавкозахисту'!J57</f>
        <v>0</v>
      </c>
      <c r="L58" s="159">
        <f t="shared" si="1"/>
        <v>0</v>
      </c>
      <c r="M58" s="1696"/>
    </row>
    <row r="59" spans="1:13" ht="12.75" hidden="1" outlineLevel="1" x14ac:dyDescent="0.2">
      <c r="A59" s="45" t="s">
        <v>94</v>
      </c>
      <c r="B59" s="46">
        <v>10</v>
      </c>
      <c r="C59" s="46" t="s">
        <v>93</v>
      </c>
      <c r="D59" s="139" t="str">
        <f t="shared" si="0"/>
        <v>10 Cu PL</v>
      </c>
      <c r="E59" s="110" t="s">
        <v>79</v>
      </c>
      <c r="F59" s="42" t="s">
        <v>95</v>
      </c>
      <c r="G59" s="40" t="s">
        <v>16</v>
      </c>
      <c r="H59" s="40">
        <v>50</v>
      </c>
      <c r="I59" s="1258">
        <v>509</v>
      </c>
      <c r="J59" s="1257">
        <f>ROUND(I59*(100-M6)/100, 2)</f>
        <v>509</v>
      </c>
      <c r="K59" s="159">
        <f>'Тримачі для Блискавкозахисту'!J58</f>
        <v>0</v>
      </c>
      <c r="L59" s="159">
        <f t="shared" si="1"/>
        <v>0</v>
      </c>
      <c r="M59" s="1696"/>
    </row>
    <row r="60" spans="1:13" ht="12.75" hidden="1" outlineLevel="1" x14ac:dyDescent="0.2">
      <c r="A60" s="45" t="s">
        <v>754</v>
      </c>
      <c r="B60" s="57" t="s">
        <v>800</v>
      </c>
      <c r="C60" s="46" t="s">
        <v>203</v>
      </c>
      <c r="D60" s="139" t="str">
        <f t="shared" si="0"/>
        <v>10/1 Ni</v>
      </c>
      <c r="E60" s="110" t="s">
        <v>753</v>
      </c>
      <c r="F60" s="42" t="s">
        <v>755</v>
      </c>
      <c r="G60" s="40" t="s">
        <v>16</v>
      </c>
      <c r="H60" s="40"/>
      <c r="I60" s="1258">
        <v>153.93</v>
      </c>
      <c r="J60" s="1257">
        <f>ROUND(I60*(100-M6)/100, 2)</f>
        <v>153.93</v>
      </c>
      <c r="K60" s="159">
        <f>'Тримачі для Блискавкозахисту'!J59</f>
        <v>0</v>
      </c>
      <c r="L60" s="159">
        <f t="shared" si="1"/>
        <v>0</v>
      </c>
      <c r="M60" s="1696"/>
    </row>
    <row r="61" spans="1:13" ht="12.75" hidden="1" outlineLevel="1" x14ac:dyDescent="0.2">
      <c r="A61" s="45" t="s">
        <v>98</v>
      </c>
      <c r="B61" s="57" t="s">
        <v>96</v>
      </c>
      <c r="C61" s="46" t="s">
        <v>45</v>
      </c>
      <c r="D61" s="139" t="str">
        <f t="shared" si="0"/>
        <v>10/07 OC</v>
      </c>
      <c r="E61" s="110" t="s">
        <v>97</v>
      </c>
      <c r="F61" s="42" t="s">
        <v>99</v>
      </c>
      <c r="G61" s="40" t="s">
        <v>16</v>
      </c>
      <c r="H61" s="40"/>
      <c r="I61" s="1258">
        <v>104.63</v>
      </c>
      <c r="J61" s="1257">
        <f>ROUND(I61*(100-M6)/100, 2)</f>
        <v>104.63</v>
      </c>
      <c r="K61" s="159">
        <f>'Тримачі для Блискавкозахисту'!J60</f>
        <v>0</v>
      </c>
      <c r="L61" s="159">
        <f t="shared" si="1"/>
        <v>0</v>
      </c>
      <c r="M61" s="1696"/>
    </row>
    <row r="62" spans="1:13" ht="12.75" hidden="1" outlineLevel="1" x14ac:dyDescent="0.2">
      <c r="A62" s="45" t="s">
        <v>101</v>
      </c>
      <c r="B62" s="66" t="s">
        <v>96</v>
      </c>
      <c r="C62" s="46" t="s">
        <v>49</v>
      </c>
      <c r="D62" s="139" t="str">
        <f t="shared" si="0"/>
        <v>10/07 OC 8017</v>
      </c>
      <c r="E62" s="110" t="s">
        <v>100</v>
      </c>
      <c r="F62" s="42" t="s">
        <v>457</v>
      </c>
      <c r="G62" s="40" t="s">
        <v>16</v>
      </c>
      <c r="H62" s="40"/>
      <c r="I62" s="1258">
        <v>140.15</v>
      </c>
      <c r="J62" s="1257">
        <f>ROUND(I62*(100-M6)/100, 2)</f>
        <v>140.15</v>
      </c>
      <c r="K62" s="159">
        <f>'Тримачі для Блискавкозахисту'!J61</f>
        <v>0</v>
      </c>
      <c r="L62" s="159">
        <f t="shared" si="1"/>
        <v>0</v>
      </c>
      <c r="M62" s="1696"/>
    </row>
    <row r="63" spans="1:13" ht="12.75" hidden="1" outlineLevel="1" x14ac:dyDescent="0.2">
      <c r="A63" s="45" t="s">
        <v>104</v>
      </c>
      <c r="B63" s="66" t="s">
        <v>96</v>
      </c>
      <c r="C63" s="46" t="s">
        <v>53</v>
      </c>
      <c r="D63" s="139" t="str">
        <f t="shared" si="0"/>
        <v>10/07 OC 3011</v>
      </c>
      <c r="E63" s="110" t="s">
        <v>103</v>
      </c>
      <c r="F63" s="42" t="s">
        <v>458</v>
      </c>
      <c r="G63" s="40" t="s">
        <v>16</v>
      </c>
      <c r="H63" s="40"/>
      <c r="I63" s="1258">
        <v>140.15</v>
      </c>
      <c r="J63" s="1257">
        <f>ROUND(I63*(100-M6)/100, 2)</f>
        <v>140.15</v>
      </c>
      <c r="K63" s="159">
        <f>'Тримачі для Блискавкозахисту'!J62</f>
        <v>0</v>
      </c>
      <c r="L63" s="159">
        <f t="shared" si="1"/>
        <v>0</v>
      </c>
      <c r="M63" s="1696"/>
    </row>
    <row r="64" spans="1:13" ht="12.75" hidden="1" outlineLevel="1" x14ac:dyDescent="0.2">
      <c r="A64" s="45" t="s">
        <v>106</v>
      </c>
      <c r="B64" s="66" t="s">
        <v>96</v>
      </c>
      <c r="C64" s="46" t="s">
        <v>56</v>
      </c>
      <c r="D64" s="139" t="str">
        <f t="shared" si="0"/>
        <v>10/07 OC 8004</v>
      </c>
      <c r="E64" s="110" t="s">
        <v>105</v>
      </c>
      <c r="F64" s="42" t="s">
        <v>459</v>
      </c>
      <c r="G64" s="40" t="s">
        <v>16</v>
      </c>
      <c r="H64" s="40"/>
      <c r="I64" s="1258">
        <v>140.15</v>
      </c>
      <c r="J64" s="1257">
        <f>ROUND(I64*(100-M6)/100, 2)</f>
        <v>140.15</v>
      </c>
      <c r="K64" s="159">
        <f>'Тримачі для Блискавкозахисту'!J63</f>
        <v>0</v>
      </c>
      <c r="L64" s="159">
        <f t="shared" si="1"/>
        <v>0</v>
      </c>
      <c r="M64" s="1696"/>
    </row>
    <row r="65" spans="1:13" ht="12.75" hidden="1" outlineLevel="1" x14ac:dyDescent="0.2">
      <c r="A65" s="67" t="s">
        <v>109</v>
      </c>
      <c r="B65" s="57" t="s">
        <v>801</v>
      </c>
      <c r="C65" s="46" t="s">
        <v>107</v>
      </c>
      <c r="D65" s="139" t="str">
        <f t="shared" si="0"/>
        <v>10/07  CU</v>
      </c>
      <c r="E65" s="110" t="s">
        <v>108</v>
      </c>
      <c r="F65" s="42" t="s">
        <v>110</v>
      </c>
      <c r="G65" s="40" t="s">
        <v>16</v>
      </c>
      <c r="H65" s="40"/>
      <c r="I65" s="1258">
        <v>744.59</v>
      </c>
      <c r="J65" s="1257">
        <f>ROUND(I65*(100-M6)/100, 2)</f>
        <v>744.59</v>
      </c>
      <c r="K65" s="159">
        <f>'Тримачі для Блискавкозахисту'!J64</f>
        <v>0</v>
      </c>
      <c r="L65" s="159">
        <f t="shared" si="1"/>
        <v>0</v>
      </c>
      <c r="M65" s="1696"/>
    </row>
    <row r="66" spans="1:13" ht="12.75" hidden="1" outlineLevel="1" x14ac:dyDescent="0.2">
      <c r="A66" s="45" t="s">
        <v>113</v>
      </c>
      <c r="B66" s="46" t="s">
        <v>802</v>
      </c>
      <c r="C66" s="46" t="s">
        <v>45</v>
      </c>
      <c r="D66" s="139" t="str">
        <f t="shared" si="0"/>
        <v>10/07s  OC</v>
      </c>
      <c r="E66" s="110" t="s">
        <v>112</v>
      </c>
      <c r="F66" s="42" t="s">
        <v>99</v>
      </c>
      <c r="G66" s="40" t="s">
        <v>16</v>
      </c>
      <c r="H66" s="947" t="s">
        <v>1515</v>
      </c>
      <c r="I66" s="1259">
        <v>106.99</v>
      </c>
      <c r="J66" s="1260">
        <f>ROUND(I66*(100-M6)/100, 2)</f>
        <v>106.99</v>
      </c>
      <c r="K66" s="159">
        <f>Прайс!J59</f>
        <v>0</v>
      </c>
      <c r="L66" s="159">
        <f t="shared" si="1"/>
        <v>0</v>
      </c>
      <c r="M66" s="1696"/>
    </row>
    <row r="67" spans="1:13" ht="12.75" hidden="1" outlineLevel="1" x14ac:dyDescent="0.2">
      <c r="A67" s="62" t="s">
        <v>116</v>
      </c>
      <c r="B67" s="68" t="s">
        <v>802</v>
      </c>
      <c r="C67" s="46" t="s">
        <v>49</v>
      </c>
      <c r="D67" s="139" t="str">
        <f t="shared" si="0"/>
        <v>10/07s  OC 8017</v>
      </c>
      <c r="E67" s="110" t="s">
        <v>115</v>
      </c>
      <c r="F67" s="42" t="s">
        <v>461</v>
      </c>
      <c r="G67" s="40" t="s">
        <v>16</v>
      </c>
      <c r="H67" s="947" t="s">
        <v>1515</v>
      </c>
      <c r="I67" s="1259">
        <v>148.49</v>
      </c>
      <c r="J67" s="1260">
        <f>ROUND(I67*(100-M6)/100, 2)</f>
        <v>148.49</v>
      </c>
      <c r="K67" s="159">
        <f>Прайс!J60</f>
        <v>0</v>
      </c>
      <c r="L67" s="159">
        <f t="shared" si="1"/>
        <v>0</v>
      </c>
      <c r="M67" s="1696"/>
    </row>
    <row r="68" spans="1:13" ht="25.5" hidden="1" outlineLevel="1" x14ac:dyDescent="0.2">
      <c r="A68" s="62" t="s">
        <v>119</v>
      </c>
      <c r="B68" s="68" t="s">
        <v>803</v>
      </c>
      <c r="C68" s="46" t="s">
        <v>53</v>
      </c>
      <c r="D68" s="139" t="str">
        <f t="shared" si="0"/>
        <v>10/07s OC  OC 3011</v>
      </c>
      <c r="E68" s="110" t="s">
        <v>118</v>
      </c>
      <c r="F68" s="42" t="s">
        <v>461</v>
      </c>
      <c r="G68" s="40" t="s">
        <v>16</v>
      </c>
      <c r="H68" s="947" t="s">
        <v>1515</v>
      </c>
      <c r="I68" s="1259">
        <v>148.49</v>
      </c>
      <c r="J68" s="1260">
        <f>ROUND(I68*(100-M6)/100, 2)</f>
        <v>148.49</v>
      </c>
      <c r="K68" s="159">
        <f>Прайс!J61</f>
        <v>0</v>
      </c>
      <c r="L68" s="159">
        <f t="shared" si="1"/>
        <v>0</v>
      </c>
      <c r="M68" s="1696"/>
    </row>
    <row r="69" spans="1:13" ht="25.5" hidden="1" outlineLevel="1" x14ac:dyDescent="0.2">
      <c r="A69" s="62" t="s">
        <v>121</v>
      </c>
      <c r="B69" s="68" t="s">
        <v>460</v>
      </c>
      <c r="C69" s="46" t="s">
        <v>56</v>
      </c>
      <c r="D69" s="139" t="str">
        <f t="shared" si="0"/>
        <v>10/07s OC OC 8004</v>
      </c>
      <c r="E69" s="110" t="s">
        <v>120</v>
      </c>
      <c r="F69" s="42" t="s">
        <v>461</v>
      </c>
      <c r="G69" s="40" t="s">
        <v>16</v>
      </c>
      <c r="H69" s="947" t="s">
        <v>1515</v>
      </c>
      <c r="I69" s="1259">
        <v>148.49</v>
      </c>
      <c r="J69" s="1260">
        <f>ROUND(I69*(100-M6)/100, 2)</f>
        <v>148.49</v>
      </c>
      <c r="K69" s="159">
        <f>Прайс!J62</f>
        <v>0</v>
      </c>
      <c r="L69" s="159">
        <f t="shared" si="1"/>
        <v>0</v>
      </c>
      <c r="M69" s="1696"/>
    </row>
    <row r="70" spans="1:13" ht="15" hidden="1" customHeight="1" outlineLevel="1" x14ac:dyDescent="0.2">
      <c r="A70" s="45"/>
      <c r="B70" s="57" t="s">
        <v>1596</v>
      </c>
      <c r="C70" s="46" t="s">
        <v>78</v>
      </c>
      <c r="D70" s="109" t="s">
        <v>931</v>
      </c>
      <c r="E70" s="110" t="s">
        <v>925</v>
      </c>
      <c r="F70" s="42" t="s">
        <v>929</v>
      </c>
      <c r="G70" s="40" t="s">
        <v>16</v>
      </c>
      <c r="H70" s="40"/>
      <c r="I70" s="1261">
        <v>59.88</v>
      </c>
      <c r="J70" s="1262">
        <f>ROUND(I70*(100-M6)/100, 2)</f>
        <v>59.88</v>
      </c>
      <c r="K70" s="159">
        <f>'Тримачі для Блискавкозахисту'!J73</f>
        <v>0</v>
      </c>
      <c r="L70" s="159">
        <f t="shared" si="1"/>
        <v>0</v>
      </c>
      <c r="M70" s="1696"/>
    </row>
    <row r="71" spans="1:13" ht="12.75" hidden="1" outlineLevel="1" x14ac:dyDescent="0.2">
      <c r="A71" s="45"/>
      <c r="B71" s="57" t="s">
        <v>1596</v>
      </c>
      <c r="C71" s="46" t="s">
        <v>127</v>
      </c>
      <c r="D71" s="109" t="s">
        <v>932</v>
      </c>
      <c r="E71" s="110" t="s">
        <v>926</v>
      </c>
      <c r="F71" s="42" t="s">
        <v>930</v>
      </c>
      <c r="G71" s="40" t="s">
        <v>16</v>
      </c>
      <c r="H71" s="40"/>
      <c r="I71" s="1261">
        <v>84.48</v>
      </c>
      <c r="J71" s="1262">
        <f>ROUND(I71*(100-M6)/100, 2)</f>
        <v>84.48</v>
      </c>
      <c r="K71" s="159">
        <f>'Тримачі для Блискавкозахисту'!J74</f>
        <v>0</v>
      </c>
      <c r="L71" s="159">
        <f t="shared" si="1"/>
        <v>0</v>
      </c>
      <c r="M71" s="1696"/>
    </row>
    <row r="72" spans="1:13" ht="12.75" hidden="1" outlineLevel="1" x14ac:dyDescent="0.2">
      <c r="A72" s="45"/>
      <c r="B72" s="57" t="s">
        <v>1596</v>
      </c>
      <c r="C72" s="46" t="s">
        <v>130</v>
      </c>
      <c r="D72" s="109" t="s">
        <v>933</v>
      </c>
      <c r="E72" s="110" t="s">
        <v>927</v>
      </c>
      <c r="F72" s="42" t="s">
        <v>930</v>
      </c>
      <c r="G72" s="40" t="s">
        <v>16</v>
      </c>
      <c r="H72" s="40"/>
      <c r="I72" s="1261">
        <v>84.48</v>
      </c>
      <c r="J72" s="1262">
        <f>ROUND(I72*(100-M6)/100, 2)</f>
        <v>84.48</v>
      </c>
      <c r="K72" s="159">
        <f>'Тримачі для Блискавкозахисту'!J75</f>
        <v>0</v>
      </c>
      <c r="L72" s="159">
        <f t="shared" si="1"/>
        <v>0</v>
      </c>
      <c r="M72" s="1696"/>
    </row>
    <row r="73" spans="1:13" ht="12.75" hidden="1" outlineLevel="1" x14ac:dyDescent="0.2">
      <c r="A73" s="45"/>
      <c r="B73" s="57" t="s">
        <v>1596</v>
      </c>
      <c r="C73" s="46" t="s">
        <v>133</v>
      </c>
      <c r="D73" s="109" t="s">
        <v>934</v>
      </c>
      <c r="E73" s="110" t="s">
        <v>928</v>
      </c>
      <c r="F73" s="42" t="s">
        <v>930</v>
      </c>
      <c r="G73" s="40" t="s">
        <v>16</v>
      </c>
      <c r="H73" s="40"/>
      <c r="I73" s="1261">
        <v>84.48</v>
      </c>
      <c r="J73" s="1262">
        <f>ROUND(I73*(100-M6)/100, 2)</f>
        <v>84.48</v>
      </c>
      <c r="K73" s="159">
        <f>'Тримачі для Блискавкозахисту'!J76</f>
        <v>0</v>
      </c>
      <c r="L73" s="159">
        <f t="shared" si="1"/>
        <v>0</v>
      </c>
      <c r="M73" s="1696"/>
    </row>
    <row r="74" spans="1:13" ht="12.75" hidden="1" outlineLevel="1" x14ac:dyDescent="0.2">
      <c r="A74" s="45" t="s">
        <v>1595</v>
      </c>
      <c r="B74" s="57" t="s">
        <v>1596</v>
      </c>
      <c r="C74" s="46" t="s">
        <v>93</v>
      </c>
      <c r="D74" s="109"/>
      <c r="E74" s="110" t="s">
        <v>1594</v>
      </c>
      <c r="F74" s="42" t="s">
        <v>1597</v>
      </c>
      <c r="G74" s="40" t="s">
        <v>16</v>
      </c>
      <c r="H74" s="40"/>
      <c r="I74" s="1261">
        <v>262.99</v>
      </c>
      <c r="J74" s="1262">
        <f>ROUND(I74*(100-M6)/100, 2)</f>
        <v>262.99</v>
      </c>
      <c r="K74" s="159">
        <f>'Тримачі для Блискавкозахисту'!J77</f>
        <v>0</v>
      </c>
      <c r="L74" s="159">
        <f t="shared" si="1"/>
        <v>0</v>
      </c>
      <c r="M74" s="1696"/>
    </row>
    <row r="75" spans="1:13" ht="12.75" hidden="1" outlineLevel="1" x14ac:dyDescent="0.2">
      <c r="A75" s="45"/>
      <c r="B75" s="57"/>
      <c r="C75" s="46" t="s">
        <v>203</v>
      </c>
      <c r="D75" s="109" t="s">
        <v>935</v>
      </c>
      <c r="E75" s="110" t="s">
        <v>936</v>
      </c>
      <c r="F75" s="43"/>
      <c r="G75" s="40" t="s">
        <v>16</v>
      </c>
      <c r="H75" s="40"/>
      <c r="I75" s="1261">
        <v>85.79</v>
      </c>
      <c r="J75" s="1262">
        <f>ROUND(I75*(100-M6)/100, 2)</f>
        <v>85.79</v>
      </c>
      <c r="K75" s="159">
        <f>'Тримачі для Блискавкозахисту'!J79</f>
        <v>0</v>
      </c>
      <c r="L75" s="159">
        <f t="shared" si="1"/>
        <v>0</v>
      </c>
      <c r="M75" s="1696"/>
    </row>
    <row r="76" spans="1:13" ht="12.75" hidden="1" outlineLevel="1" x14ac:dyDescent="0.2">
      <c r="A76" s="45" t="s">
        <v>138</v>
      </c>
      <c r="B76" s="57" t="s">
        <v>804</v>
      </c>
      <c r="C76" s="46" t="s">
        <v>45</v>
      </c>
      <c r="D76" s="109" t="str">
        <f t="shared" si="0"/>
        <v>20/07  OC</v>
      </c>
      <c r="E76" s="111" t="s">
        <v>137</v>
      </c>
      <c r="F76" s="42" t="s">
        <v>99</v>
      </c>
      <c r="G76" s="40" t="s">
        <v>16</v>
      </c>
      <c r="H76" s="40"/>
      <c r="I76" s="1261">
        <v>73.61</v>
      </c>
      <c r="J76" s="1262">
        <f>ROUND(I76*(100-M6)/100, 2)</f>
        <v>73.61</v>
      </c>
      <c r="K76" s="159">
        <f>'Тримачі для Блискавкозахисту'!J80</f>
        <v>0</v>
      </c>
      <c r="L76" s="159">
        <f t="shared" si="1"/>
        <v>0</v>
      </c>
      <c r="M76" s="1696"/>
    </row>
    <row r="77" spans="1:13" ht="12.75" hidden="1" outlineLevel="1" x14ac:dyDescent="0.2">
      <c r="A77" s="45" t="s">
        <v>140</v>
      </c>
      <c r="B77" s="57" t="s">
        <v>136</v>
      </c>
      <c r="C77" s="46" t="s">
        <v>49</v>
      </c>
      <c r="D77" s="109" t="str">
        <f t="shared" si="0"/>
        <v>20/07 OC 8017</v>
      </c>
      <c r="E77" s="111" t="s">
        <v>139</v>
      </c>
      <c r="F77" s="42" t="s">
        <v>457</v>
      </c>
      <c r="G77" s="40" t="s">
        <v>16</v>
      </c>
      <c r="H77" s="40"/>
      <c r="I77" s="1261">
        <v>85.9</v>
      </c>
      <c r="J77" s="1262">
        <f>ROUND(I77*(100-M6)/100, 2)</f>
        <v>85.9</v>
      </c>
      <c r="K77" s="159">
        <f>'Тримачі для Блискавкозахисту'!J81</f>
        <v>0</v>
      </c>
      <c r="L77" s="159">
        <f t="shared" si="1"/>
        <v>0</v>
      </c>
      <c r="M77" s="1696"/>
    </row>
    <row r="78" spans="1:13" ht="12.75" hidden="1" outlineLevel="1" x14ac:dyDescent="0.2">
      <c r="A78" s="45" t="s">
        <v>142</v>
      </c>
      <c r="B78" s="57" t="s">
        <v>804</v>
      </c>
      <c r="C78" s="46" t="s">
        <v>53</v>
      </c>
      <c r="D78" s="109" t="str">
        <f t="shared" ref="D78:D136" si="6">B78&amp;" "&amp;C78</f>
        <v>20/07  OC 3011</v>
      </c>
      <c r="E78" s="111" t="s">
        <v>141</v>
      </c>
      <c r="F78" s="42" t="s">
        <v>458</v>
      </c>
      <c r="G78" s="40" t="s">
        <v>16</v>
      </c>
      <c r="H78" s="40"/>
      <c r="I78" s="1261">
        <v>85.9</v>
      </c>
      <c r="J78" s="1262">
        <f>ROUND(I78*(100-M6)/100, 2)</f>
        <v>85.9</v>
      </c>
      <c r="K78" s="159">
        <f>'Тримачі для Блискавкозахисту'!J82</f>
        <v>0</v>
      </c>
      <c r="L78" s="159">
        <f t="shared" ref="L78:L136" si="7">J78*K78</f>
        <v>0</v>
      </c>
      <c r="M78" s="1696"/>
    </row>
    <row r="79" spans="1:13" ht="12.75" hidden="1" outlineLevel="1" x14ac:dyDescent="0.2">
      <c r="A79" s="45" t="s">
        <v>144</v>
      </c>
      <c r="B79" s="57" t="s">
        <v>804</v>
      </c>
      <c r="C79" s="46" t="s">
        <v>56</v>
      </c>
      <c r="D79" s="109" t="str">
        <f t="shared" si="6"/>
        <v>20/07  OC 8004</v>
      </c>
      <c r="E79" s="111" t="s">
        <v>143</v>
      </c>
      <c r="F79" s="42" t="s">
        <v>459</v>
      </c>
      <c r="G79" s="40" t="s">
        <v>16</v>
      </c>
      <c r="H79" s="40"/>
      <c r="I79" s="1261">
        <v>85.9</v>
      </c>
      <c r="J79" s="1262">
        <f>ROUND(I79*(100-M6)/100, 2)</f>
        <v>85.9</v>
      </c>
      <c r="K79" s="159">
        <f>'Тримачі для Блискавкозахисту'!J83</f>
        <v>0</v>
      </c>
      <c r="L79" s="159">
        <f t="shared" si="7"/>
        <v>0</v>
      </c>
      <c r="M79" s="1696"/>
    </row>
    <row r="80" spans="1:13" ht="12.75" hidden="1" outlineLevel="1" x14ac:dyDescent="0.2">
      <c r="A80" s="45" t="s">
        <v>463</v>
      </c>
      <c r="B80" s="46" t="s">
        <v>805</v>
      </c>
      <c r="C80" s="46" t="s">
        <v>45</v>
      </c>
      <c r="D80" s="109" t="str">
        <f t="shared" si="6"/>
        <v>03/1s  OC</v>
      </c>
      <c r="E80" s="110" t="s">
        <v>462</v>
      </c>
      <c r="F80" s="42" t="s">
        <v>155</v>
      </c>
      <c r="G80" s="40" t="s">
        <v>16</v>
      </c>
      <c r="H80" s="40"/>
      <c r="I80" s="1261">
        <v>82.69</v>
      </c>
      <c r="J80" s="1262">
        <f>ROUND(I80*(100-M6)/100, 2)</f>
        <v>82.69</v>
      </c>
      <c r="K80" s="159">
        <f>'Тримачі для Блискавкозахисту'!J88</f>
        <v>0</v>
      </c>
      <c r="L80" s="159">
        <f t="shared" si="7"/>
        <v>0</v>
      </c>
      <c r="M80" s="1696"/>
    </row>
    <row r="81" spans="1:13" ht="12.75" hidden="1" outlineLevel="1" x14ac:dyDescent="0.2">
      <c r="A81" s="45" t="s">
        <v>465</v>
      </c>
      <c r="B81" s="46" t="s">
        <v>805</v>
      </c>
      <c r="C81" s="46" t="s">
        <v>156</v>
      </c>
      <c r="D81" s="109" t="str">
        <f t="shared" si="6"/>
        <v>03/1s  ОС LA</v>
      </c>
      <c r="E81" s="110" t="s">
        <v>464</v>
      </c>
      <c r="F81" s="42" t="s">
        <v>157</v>
      </c>
      <c r="G81" s="40" t="s">
        <v>16</v>
      </c>
      <c r="H81" s="40"/>
      <c r="I81" s="1261">
        <v>117.74</v>
      </c>
      <c r="J81" s="1262">
        <f>ROUND(I81*(100-M6)/100, 2)</f>
        <v>117.74</v>
      </c>
      <c r="K81" s="159">
        <f>'Тримачі для Блискавкозахисту'!J89</f>
        <v>0</v>
      </c>
      <c r="L81" s="159">
        <f t="shared" si="7"/>
        <v>0</v>
      </c>
      <c r="M81" s="1696"/>
    </row>
    <row r="82" spans="1:13" ht="12.75" hidden="1" outlineLevel="1" x14ac:dyDescent="0.2">
      <c r="A82" s="45" t="s">
        <v>467</v>
      </c>
      <c r="B82" s="46" t="s">
        <v>805</v>
      </c>
      <c r="C82" s="46" t="s">
        <v>107</v>
      </c>
      <c r="D82" s="109" t="str">
        <f t="shared" si="6"/>
        <v>03/1s  CU</v>
      </c>
      <c r="E82" s="110" t="s">
        <v>466</v>
      </c>
      <c r="F82" s="42" t="s">
        <v>158</v>
      </c>
      <c r="G82" s="40" t="s">
        <v>16</v>
      </c>
      <c r="H82" s="40"/>
      <c r="I82" s="1261">
        <v>340.8</v>
      </c>
      <c r="J82" s="1262">
        <f>ROUND(I82*(100-M6)/100, 2)</f>
        <v>340.8</v>
      </c>
      <c r="K82" s="159">
        <f>'Тримачі для Блискавкозахисту'!J90</f>
        <v>0</v>
      </c>
      <c r="L82" s="159">
        <f t="shared" si="7"/>
        <v>0</v>
      </c>
      <c r="M82" s="1696"/>
    </row>
    <row r="83" spans="1:13" ht="12.75" hidden="1" outlineLevel="1" x14ac:dyDescent="0.2">
      <c r="A83" s="45" t="s">
        <v>470</v>
      </c>
      <c r="B83" s="57" t="s">
        <v>468</v>
      </c>
      <c r="C83" s="46" t="s">
        <v>124</v>
      </c>
      <c r="D83" s="109" t="str">
        <f t="shared" si="6"/>
        <v>09/01 OC PL</v>
      </c>
      <c r="E83" s="110" t="s">
        <v>469</v>
      </c>
      <c r="F83" s="42" t="s">
        <v>114</v>
      </c>
      <c r="G83" s="40" t="s">
        <v>16</v>
      </c>
      <c r="H83" s="40"/>
      <c r="I83" s="1261">
        <v>71.39</v>
      </c>
      <c r="J83" s="1262">
        <f>ROUND(I83*(100-M6)/100, 2)</f>
        <v>71.39</v>
      </c>
      <c r="K83" s="159">
        <f>'Тримачі для Блискавкозахисту'!J91</f>
        <v>0</v>
      </c>
      <c r="L83" s="159">
        <f t="shared" si="7"/>
        <v>0</v>
      </c>
      <c r="M83" s="1696"/>
    </row>
    <row r="84" spans="1:13" ht="12.75" hidden="1" outlineLevel="1" x14ac:dyDescent="0.2">
      <c r="A84" s="45" t="s">
        <v>1029</v>
      </c>
      <c r="B84" s="57" t="s">
        <v>1027</v>
      </c>
      <c r="C84" s="46" t="s">
        <v>709</v>
      </c>
      <c r="D84" s="109" t="str">
        <f t="shared" si="6"/>
        <v>09/11 Ni OC</v>
      </c>
      <c r="E84" s="110" t="s">
        <v>1028</v>
      </c>
      <c r="F84" s="42" t="s">
        <v>947</v>
      </c>
      <c r="G84" s="40" t="s">
        <v>16</v>
      </c>
      <c r="H84" s="40"/>
      <c r="I84" s="1261">
        <v>136.33000000000001</v>
      </c>
      <c r="J84" s="1262">
        <f>ROUND(I84*(100-M6)/100, 2)</f>
        <v>136.33000000000001</v>
      </c>
      <c r="K84" s="159">
        <f>'Тримачі для Блискавкозахисту'!J92</f>
        <v>0</v>
      </c>
      <c r="L84" s="159">
        <f t="shared" si="7"/>
        <v>0</v>
      </c>
      <c r="M84" s="1696"/>
    </row>
    <row r="85" spans="1:13" ht="12.75" hidden="1" outlineLevel="1" x14ac:dyDescent="0.2">
      <c r="A85" s="45" t="s">
        <v>473</v>
      </c>
      <c r="B85" s="57" t="s">
        <v>471</v>
      </c>
      <c r="C85" s="46" t="s">
        <v>45</v>
      </c>
      <c r="D85" s="109" t="str">
        <f t="shared" si="6"/>
        <v>09/30 OC</v>
      </c>
      <c r="E85" s="110" t="s">
        <v>472</v>
      </c>
      <c r="F85" s="42" t="s">
        <v>114</v>
      </c>
      <c r="G85" s="40" t="s">
        <v>16</v>
      </c>
      <c r="H85" s="40"/>
      <c r="I85" s="1261">
        <v>107.16</v>
      </c>
      <c r="J85" s="1262">
        <f>ROUND(I85*(100-M6)/100, 2)</f>
        <v>107.16</v>
      </c>
      <c r="K85" s="159">
        <f>'Тримачі для Блискавкозахисту'!J93</f>
        <v>0</v>
      </c>
      <c r="L85" s="159">
        <f t="shared" si="7"/>
        <v>0</v>
      </c>
      <c r="M85" s="1696"/>
    </row>
    <row r="86" spans="1:13" s="61" customFormat="1" ht="12.75" hidden="1" outlineLevel="1" x14ac:dyDescent="0.2">
      <c r="A86" s="45" t="s">
        <v>476</v>
      </c>
      <c r="B86" s="58" t="s">
        <v>474</v>
      </c>
      <c r="C86" s="69" t="s">
        <v>36</v>
      </c>
      <c r="D86" s="109" t="str">
        <f t="shared" si="6"/>
        <v>09/02 ОС</v>
      </c>
      <c r="E86" s="111" t="s">
        <v>475</v>
      </c>
      <c r="F86" s="43" t="s">
        <v>477</v>
      </c>
      <c r="G86" s="41" t="s">
        <v>16</v>
      </c>
      <c r="H86" s="41"/>
      <c r="I86" s="1261">
        <v>125.06</v>
      </c>
      <c r="J86" s="1262">
        <f>ROUND(I86*(100-M6)/100, 2)</f>
        <v>125.06</v>
      </c>
      <c r="K86" s="159">
        <f>'Тримачі для Блискавкозахисту'!J94</f>
        <v>0</v>
      </c>
      <c r="L86" s="159">
        <f t="shared" si="7"/>
        <v>0</v>
      </c>
      <c r="M86" s="1696"/>
    </row>
    <row r="87" spans="1:13" s="61" customFormat="1" ht="12.75" hidden="1" outlineLevel="1" x14ac:dyDescent="0.2">
      <c r="A87" s="45" t="s">
        <v>479</v>
      </c>
      <c r="B87" s="58" t="s">
        <v>478</v>
      </c>
      <c r="C87" s="69" t="s">
        <v>124</v>
      </c>
      <c r="D87" s="109" t="str">
        <f t="shared" si="6"/>
        <v>12/12/8 OC PL</v>
      </c>
      <c r="E87" s="111" t="s">
        <v>1147</v>
      </c>
      <c r="F87" s="43" t="s">
        <v>480</v>
      </c>
      <c r="G87" s="41" t="s">
        <v>16</v>
      </c>
      <c r="H87" s="1000" t="s">
        <v>1605</v>
      </c>
      <c r="I87" s="49">
        <v>36.630000000000003</v>
      </c>
      <c r="J87" s="156">
        <f t="shared" ref="J87:J109" si="8">ROUND(I87*(100-$J$2)/100, 2)</f>
        <v>36.630000000000003</v>
      </c>
      <c r="K87" s="159">
        <f>Прайс!J90</f>
        <v>0</v>
      </c>
      <c r="L87" s="159">
        <f t="shared" si="7"/>
        <v>0</v>
      </c>
      <c r="M87" s="1696"/>
    </row>
    <row r="88" spans="1:13" s="61" customFormat="1" ht="12.75" hidden="1" outlineLevel="1" x14ac:dyDescent="0.2">
      <c r="A88" s="45" t="s">
        <v>482</v>
      </c>
      <c r="B88" s="58" t="s">
        <v>478</v>
      </c>
      <c r="C88" s="69" t="s">
        <v>481</v>
      </c>
      <c r="D88" s="109" t="str">
        <f t="shared" si="6"/>
        <v>12/12/8 Ni PL</v>
      </c>
      <c r="E88" s="111" t="s">
        <v>1148</v>
      </c>
      <c r="F88" s="43" t="s">
        <v>483</v>
      </c>
      <c r="G88" s="41" t="s">
        <v>16</v>
      </c>
      <c r="H88" s="41"/>
      <c r="I88" s="1261">
        <v>56.93</v>
      </c>
      <c r="J88" s="1262">
        <f>ROUND(I88*(100-M6)/100, 2)</f>
        <v>56.93</v>
      </c>
      <c r="K88" s="159">
        <f>'Тримачі для Блискавкозахисту'!J96</f>
        <v>0</v>
      </c>
      <c r="L88" s="159">
        <f t="shared" si="7"/>
        <v>0</v>
      </c>
      <c r="M88" s="1696"/>
    </row>
    <row r="89" spans="1:13" s="61" customFormat="1" ht="12.75" hidden="1" outlineLevel="1" x14ac:dyDescent="0.2">
      <c r="A89" s="45" t="s">
        <v>484</v>
      </c>
      <c r="B89" s="58" t="s">
        <v>478</v>
      </c>
      <c r="C89" s="69" t="s">
        <v>93</v>
      </c>
      <c r="D89" s="109" t="str">
        <f t="shared" si="6"/>
        <v>12/12/8 Cu PL</v>
      </c>
      <c r="E89" s="111" t="s">
        <v>1149</v>
      </c>
      <c r="F89" s="43" t="s">
        <v>485</v>
      </c>
      <c r="G89" s="41" t="s">
        <v>16</v>
      </c>
      <c r="H89" s="41"/>
      <c r="I89" s="1261">
        <v>167.65</v>
      </c>
      <c r="J89" s="1262">
        <f>ROUND(I89*(100-M6)/100, 2)</f>
        <v>167.65</v>
      </c>
      <c r="K89" s="159">
        <f>'Тримачі для Блискавкозахисту'!J97</f>
        <v>0</v>
      </c>
      <c r="L89" s="159">
        <f t="shared" si="7"/>
        <v>0</v>
      </c>
      <c r="M89" s="1696"/>
    </row>
    <row r="90" spans="1:13" s="61" customFormat="1" ht="12.75" hidden="1" outlineLevel="1" x14ac:dyDescent="0.2">
      <c r="A90" s="45" t="s">
        <v>487</v>
      </c>
      <c r="B90" s="58" t="s">
        <v>478</v>
      </c>
      <c r="C90" s="69" t="s">
        <v>486</v>
      </c>
      <c r="D90" s="109" t="str">
        <f t="shared" si="6"/>
        <v>12/12/8 OC LA</v>
      </c>
      <c r="E90" s="111" t="s">
        <v>1150</v>
      </c>
      <c r="F90" s="43" t="s">
        <v>161</v>
      </c>
      <c r="G90" s="41" t="s">
        <v>16</v>
      </c>
      <c r="H90" s="41"/>
      <c r="I90" s="1261">
        <v>69.66</v>
      </c>
      <c r="J90" s="1262">
        <f>ROUND(I90*(100-M6)/100, 2)</f>
        <v>69.66</v>
      </c>
      <c r="K90" s="159">
        <f>'Тримачі для Блискавкозахисту'!J98</f>
        <v>0</v>
      </c>
      <c r="L90" s="159">
        <f t="shared" si="7"/>
        <v>0</v>
      </c>
      <c r="M90" s="1696"/>
    </row>
    <row r="91" spans="1:13" ht="12.75" hidden="1" outlineLevel="1" x14ac:dyDescent="0.2">
      <c r="A91" s="45" t="s">
        <v>490</v>
      </c>
      <c r="B91" s="57" t="s">
        <v>488</v>
      </c>
      <c r="C91" s="46" t="s">
        <v>124</v>
      </c>
      <c r="D91" s="109" t="str">
        <f t="shared" si="6"/>
        <v>12/33 OC PL</v>
      </c>
      <c r="E91" s="110" t="s">
        <v>489</v>
      </c>
      <c r="F91" s="42" t="s">
        <v>114</v>
      </c>
      <c r="G91" s="40" t="s">
        <v>16</v>
      </c>
      <c r="H91" s="40"/>
      <c r="I91" s="1261">
        <v>59.62</v>
      </c>
      <c r="J91" s="1262">
        <f>ROUND(I91*(100-M6)/100, 2)</f>
        <v>59.62</v>
      </c>
      <c r="K91" s="159">
        <f>'Тримачі для Блискавкозахисту'!J99</f>
        <v>0</v>
      </c>
      <c r="L91" s="159">
        <f t="shared" si="7"/>
        <v>0</v>
      </c>
      <c r="M91" s="1696"/>
    </row>
    <row r="92" spans="1:13" ht="12.75" hidden="1" outlineLevel="1" x14ac:dyDescent="0.2">
      <c r="A92" s="45" t="s">
        <v>492</v>
      </c>
      <c r="B92" s="57" t="s">
        <v>488</v>
      </c>
      <c r="C92" s="46" t="s">
        <v>481</v>
      </c>
      <c r="D92" s="109" t="str">
        <f t="shared" si="6"/>
        <v>12/33 Ni PL</v>
      </c>
      <c r="E92" s="110" t="s">
        <v>491</v>
      </c>
      <c r="F92" s="42" t="s">
        <v>493</v>
      </c>
      <c r="G92" s="40" t="s">
        <v>16</v>
      </c>
      <c r="H92" s="40"/>
      <c r="I92" s="1261">
        <v>87.94</v>
      </c>
      <c r="J92" s="1262">
        <f>ROUND(I92*(100-M6)/100, 2)</f>
        <v>87.94</v>
      </c>
      <c r="K92" s="159">
        <f>'Тримачі для Блискавкозахисту'!J100</f>
        <v>0</v>
      </c>
      <c r="L92" s="159">
        <f t="shared" si="7"/>
        <v>0</v>
      </c>
      <c r="M92" s="1696"/>
    </row>
    <row r="93" spans="1:13" ht="12.75" hidden="1" outlineLevel="1" x14ac:dyDescent="0.2">
      <c r="A93" s="45" t="s">
        <v>496</v>
      </c>
      <c r="B93" s="57" t="s">
        <v>488</v>
      </c>
      <c r="C93" s="46" t="s">
        <v>494</v>
      </c>
      <c r="D93" s="109" t="str">
        <f t="shared" si="6"/>
        <v>12/33 CU PL</v>
      </c>
      <c r="E93" s="110" t="s">
        <v>495</v>
      </c>
      <c r="F93" s="42" t="s">
        <v>497</v>
      </c>
      <c r="G93" s="40" t="s">
        <v>16</v>
      </c>
      <c r="H93" s="40"/>
      <c r="I93" s="1261">
        <v>336.33</v>
      </c>
      <c r="J93" s="1262">
        <f>ROUND(I93*(100-M6)/100, 2)</f>
        <v>336.33</v>
      </c>
      <c r="K93" s="159">
        <f>'Тримачі для Блискавкозахисту'!J101</f>
        <v>0</v>
      </c>
      <c r="L93" s="159">
        <f t="shared" si="7"/>
        <v>0</v>
      </c>
      <c r="M93" s="1696"/>
    </row>
    <row r="94" spans="1:13" ht="12.75" hidden="1" outlineLevel="1" x14ac:dyDescent="0.2">
      <c r="A94" s="45" t="s">
        <v>499</v>
      </c>
      <c r="B94" s="57" t="s">
        <v>488</v>
      </c>
      <c r="C94" s="46" t="s">
        <v>486</v>
      </c>
      <c r="D94" s="109" t="str">
        <f t="shared" si="6"/>
        <v>12/33 OC LA</v>
      </c>
      <c r="E94" s="110" t="s">
        <v>498</v>
      </c>
      <c r="F94" s="42" t="s">
        <v>165</v>
      </c>
      <c r="G94" s="40" t="s">
        <v>16</v>
      </c>
      <c r="H94" s="40"/>
      <c r="I94" s="1261">
        <v>76.89</v>
      </c>
      <c r="J94" s="1262">
        <f>ROUND(I94*(100-M6)/100, 2)</f>
        <v>76.89</v>
      </c>
      <c r="K94" s="159">
        <f>'Тримачі для Блискавкозахисту'!J102</f>
        <v>0</v>
      </c>
      <c r="L94" s="159">
        <f t="shared" si="7"/>
        <v>0</v>
      </c>
      <c r="M94" s="1696"/>
    </row>
    <row r="95" spans="1:13" ht="12.75" hidden="1" outlineLevel="1" x14ac:dyDescent="0.2">
      <c r="A95" s="45" t="s">
        <v>502</v>
      </c>
      <c r="B95" s="57" t="s">
        <v>500</v>
      </c>
      <c r="C95" s="46" t="s">
        <v>124</v>
      </c>
      <c r="D95" s="109" t="str">
        <f t="shared" si="6"/>
        <v>12/40 OC PL</v>
      </c>
      <c r="E95" s="110" t="s">
        <v>501</v>
      </c>
      <c r="F95" s="42" t="s">
        <v>114</v>
      </c>
      <c r="G95" s="40" t="s">
        <v>16</v>
      </c>
      <c r="H95" s="947" t="s">
        <v>1605</v>
      </c>
      <c r="I95" s="49">
        <v>60.02</v>
      </c>
      <c r="J95" s="156">
        <f t="shared" si="8"/>
        <v>60.02</v>
      </c>
      <c r="K95" s="159">
        <f>Прайс!J98</f>
        <v>0</v>
      </c>
      <c r="L95" s="159">
        <f t="shared" si="7"/>
        <v>0</v>
      </c>
      <c r="M95" s="1696"/>
    </row>
    <row r="96" spans="1:13" ht="12.75" hidden="1" outlineLevel="1" x14ac:dyDescent="0.2">
      <c r="A96" s="45" t="s">
        <v>504</v>
      </c>
      <c r="B96" s="57" t="s">
        <v>500</v>
      </c>
      <c r="C96" s="46" t="s">
        <v>481</v>
      </c>
      <c r="D96" s="109" t="str">
        <f t="shared" si="6"/>
        <v>12/40 Ni PL</v>
      </c>
      <c r="E96" s="110" t="s">
        <v>503</v>
      </c>
      <c r="F96" s="42" t="s">
        <v>493</v>
      </c>
      <c r="G96" s="40" t="s">
        <v>16</v>
      </c>
      <c r="H96" s="947" t="s">
        <v>1605</v>
      </c>
      <c r="I96" s="49">
        <v>86.37</v>
      </c>
      <c r="J96" s="156">
        <f t="shared" si="8"/>
        <v>86.37</v>
      </c>
      <c r="K96" s="159">
        <f>Прайс!J99</f>
        <v>0</v>
      </c>
      <c r="L96" s="159">
        <f t="shared" si="7"/>
        <v>0</v>
      </c>
      <c r="M96" s="1696"/>
    </row>
    <row r="97" spans="1:13" ht="12.75" hidden="1" outlineLevel="1" x14ac:dyDescent="0.2">
      <c r="A97" s="45" t="s">
        <v>506</v>
      </c>
      <c r="B97" s="57" t="s">
        <v>500</v>
      </c>
      <c r="C97" s="46" t="s">
        <v>494</v>
      </c>
      <c r="D97" s="109" t="str">
        <f t="shared" si="6"/>
        <v>12/40 CU PL</v>
      </c>
      <c r="E97" s="110" t="s">
        <v>505</v>
      </c>
      <c r="F97" s="42" t="s">
        <v>497</v>
      </c>
      <c r="G97" s="40" t="s">
        <v>16</v>
      </c>
      <c r="H97" s="947" t="s">
        <v>1605</v>
      </c>
      <c r="I97" s="49">
        <v>245.96</v>
      </c>
      <c r="J97" s="156">
        <f t="shared" si="8"/>
        <v>245.96</v>
      </c>
      <c r="K97" s="159">
        <f>Прайс!J100</f>
        <v>0</v>
      </c>
      <c r="L97" s="159">
        <f t="shared" si="7"/>
        <v>0</v>
      </c>
      <c r="M97" s="1696"/>
    </row>
    <row r="98" spans="1:13" ht="12.75" hidden="1" outlineLevel="1" x14ac:dyDescent="0.2">
      <c r="A98" s="45" t="s">
        <v>508</v>
      </c>
      <c r="B98" s="57" t="s">
        <v>500</v>
      </c>
      <c r="C98" s="46" t="s">
        <v>486</v>
      </c>
      <c r="D98" s="109" t="str">
        <f t="shared" si="6"/>
        <v>12/40 OC LA</v>
      </c>
      <c r="E98" s="110" t="s">
        <v>507</v>
      </c>
      <c r="F98" s="42" t="s">
        <v>169</v>
      </c>
      <c r="G98" s="40" t="s">
        <v>16</v>
      </c>
      <c r="H98" s="947" t="s">
        <v>1605</v>
      </c>
      <c r="I98" s="49">
        <v>76.87</v>
      </c>
      <c r="J98" s="156">
        <f t="shared" si="8"/>
        <v>76.87</v>
      </c>
      <c r="K98" s="159">
        <f>Прайс!J101</f>
        <v>0</v>
      </c>
      <c r="L98" s="159">
        <f t="shared" si="7"/>
        <v>0</v>
      </c>
      <c r="M98" s="1696"/>
    </row>
    <row r="99" spans="1:13" ht="12.75" hidden="1" outlineLevel="1" x14ac:dyDescent="0.2">
      <c r="A99" s="45" t="s">
        <v>942</v>
      </c>
      <c r="B99" s="57" t="s">
        <v>939</v>
      </c>
      <c r="C99" s="46" t="s">
        <v>709</v>
      </c>
      <c r="D99" s="109" t="str">
        <f t="shared" si="6"/>
        <v>12/12/1 Ni OC</v>
      </c>
      <c r="E99" s="113" t="s">
        <v>1151</v>
      </c>
      <c r="F99" s="42" t="s">
        <v>1104</v>
      </c>
      <c r="G99" s="40" t="s">
        <v>16</v>
      </c>
      <c r="H99" s="40"/>
      <c r="I99" s="1261">
        <v>72.38</v>
      </c>
      <c r="J99" s="1262">
        <f>ROUND(I99*(100-M6)/100, 2)</f>
        <v>72.38</v>
      </c>
      <c r="K99" s="159">
        <f>'Тримачі для Блискавкозахисту'!J107</f>
        <v>0</v>
      </c>
      <c r="L99" s="159">
        <f t="shared" si="7"/>
        <v>0</v>
      </c>
      <c r="M99" s="1696"/>
    </row>
    <row r="100" spans="1:13" ht="12.75" hidden="1" outlineLevel="1" x14ac:dyDescent="0.2">
      <c r="A100" s="45" t="s">
        <v>943</v>
      </c>
      <c r="B100" s="57" t="s">
        <v>940</v>
      </c>
      <c r="C100" s="46" t="s">
        <v>709</v>
      </c>
      <c r="D100" s="109" t="str">
        <f t="shared" si="6"/>
        <v>12/33/1 Ni OC</v>
      </c>
      <c r="E100" s="113" t="s">
        <v>945</v>
      </c>
      <c r="F100" s="42" t="s">
        <v>947</v>
      </c>
      <c r="G100" s="40" t="s">
        <v>16</v>
      </c>
      <c r="H100" s="40"/>
      <c r="I100" s="1261">
        <v>109.95</v>
      </c>
      <c r="J100" s="1262">
        <f>ROUND(I100*(100-M6)/100, 2)</f>
        <v>109.95</v>
      </c>
      <c r="K100" s="159">
        <f>'Тримачі для Блискавкозахисту'!J108</f>
        <v>0</v>
      </c>
      <c r="L100" s="159">
        <f t="shared" si="7"/>
        <v>0</v>
      </c>
      <c r="M100" s="1696"/>
    </row>
    <row r="101" spans="1:13" ht="12.75" hidden="1" outlineLevel="1" x14ac:dyDescent="0.2">
      <c r="A101" s="45" t="s">
        <v>944</v>
      </c>
      <c r="B101" s="57" t="s">
        <v>941</v>
      </c>
      <c r="C101" s="46" t="s">
        <v>709</v>
      </c>
      <c r="D101" s="109" t="str">
        <f t="shared" si="6"/>
        <v>12/40/1 Ni OC</v>
      </c>
      <c r="E101" s="113" t="s">
        <v>946</v>
      </c>
      <c r="F101" s="42" t="s">
        <v>947</v>
      </c>
      <c r="G101" s="40" t="s">
        <v>16</v>
      </c>
      <c r="H101" s="947" t="s">
        <v>1605</v>
      </c>
      <c r="I101" s="49">
        <v>118.68</v>
      </c>
      <c r="J101" s="156">
        <f t="shared" si="8"/>
        <v>118.68</v>
      </c>
      <c r="K101" s="159">
        <f>Прайс!J104</f>
        <v>0</v>
      </c>
      <c r="L101" s="159">
        <f t="shared" si="7"/>
        <v>0</v>
      </c>
      <c r="M101" s="1696"/>
    </row>
    <row r="102" spans="1:13" ht="12.75" hidden="1" outlineLevel="1" x14ac:dyDescent="0.2">
      <c r="A102" s="45" t="s">
        <v>1096</v>
      </c>
      <c r="B102" s="57" t="s">
        <v>1099</v>
      </c>
      <c r="C102" s="46" t="s">
        <v>36</v>
      </c>
      <c r="D102" s="109" t="str">
        <f t="shared" si="6"/>
        <v>12/12/11 ОС</v>
      </c>
      <c r="E102" s="113" t="s">
        <v>1093</v>
      </c>
      <c r="F102" s="42" t="s">
        <v>1103</v>
      </c>
      <c r="G102" s="40" t="s">
        <v>16</v>
      </c>
      <c r="H102" s="1285"/>
      <c r="I102" s="1261">
        <v>58.57</v>
      </c>
      <c r="J102" s="1262">
        <f>ROUND(I102*(100-M6)/100, 2)</f>
        <v>58.57</v>
      </c>
      <c r="K102" s="159">
        <f>'Тримачі для Блискавкозахисту'!J110</f>
        <v>0</v>
      </c>
      <c r="L102" s="159">
        <f t="shared" si="7"/>
        <v>0</v>
      </c>
      <c r="M102" s="1696"/>
    </row>
    <row r="103" spans="1:13" ht="12.75" hidden="1" outlineLevel="1" x14ac:dyDescent="0.2">
      <c r="A103" s="45" t="s">
        <v>1097</v>
      </c>
      <c r="B103" s="57" t="s">
        <v>1100</v>
      </c>
      <c r="C103" s="46" t="s">
        <v>36</v>
      </c>
      <c r="D103" s="109" t="str">
        <f t="shared" si="6"/>
        <v>12/33/12 ОС</v>
      </c>
      <c r="E103" s="113" t="s">
        <v>1094</v>
      </c>
      <c r="F103" s="42" t="s">
        <v>1102</v>
      </c>
      <c r="G103" s="40" t="s">
        <v>16</v>
      </c>
      <c r="H103" s="1285"/>
      <c r="I103" s="1261">
        <v>77.45</v>
      </c>
      <c r="J103" s="1262">
        <f>ROUND(I103*(100-M6)/100, 2)</f>
        <v>77.45</v>
      </c>
      <c r="K103" s="159">
        <f>'Тримачі для Блискавкозахисту'!J111</f>
        <v>0</v>
      </c>
      <c r="L103" s="159">
        <f t="shared" si="7"/>
        <v>0</v>
      </c>
      <c r="M103" s="1696"/>
    </row>
    <row r="104" spans="1:13" ht="12.75" hidden="1" outlineLevel="1" x14ac:dyDescent="0.2">
      <c r="A104" s="45" t="s">
        <v>1098</v>
      </c>
      <c r="B104" s="57" t="s">
        <v>1101</v>
      </c>
      <c r="C104" s="46" t="s">
        <v>36</v>
      </c>
      <c r="D104" s="109" t="str">
        <f t="shared" si="6"/>
        <v>12/40/13 ОС</v>
      </c>
      <c r="E104" s="113" t="s">
        <v>1095</v>
      </c>
      <c r="F104" s="42" t="s">
        <v>1102</v>
      </c>
      <c r="G104" s="40" t="s">
        <v>16</v>
      </c>
      <c r="H104" s="1285"/>
      <c r="I104" s="1261">
        <v>81.96</v>
      </c>
      <c r="J104" s="1262">
        <f>ROUND(I104*(100-M6)/100, 2)</f>
        <v>81.96</v>
      </c>
      <c r="K104" s="159">
        <f>'Тримачі для Блискавкозахисту'!J112</f>
        <v>0</v>
      </c>
      <c r="L104" s="159">
        <f t="shared" si="7"/>
        <v>0</v>
      </c>
      <c r="M104" s="1696"/>
    </row>
    <row r="105" spans="1:13" ht="12.75" hidden="1" outlineLevel="1" x14ac:dyDescent="0.2">
      <c r="A105" s="45" t="s">
        <v>176</v>
      </c>
      <c r="B105" s="46" t="s">
        <v>174</v>
      </c>
      <c r="C105" s="46" t="s">
        <v>12</v>
      </c>
      <c r="D105" s="109" t="str">
        <f t="shared" si="6"/>
        <v>2PL PL</v>
      </c>
      <c r="E105" s="113" t="s">
        <v>175</v>
      </c>
      <c r="F105" s="42" t="s">
        <v>173</v>
      </c>
      <c r="G105" s="40" t="s">
        <v>16</v>
      </c>
      <c r="H105" s="40">
        <v>50</v>
      </c>
      <c r="I105" s="1261">
        <v>52.78</v>
      </c>
      <c r="J105" s="1262">
        <f>ROUND(I105*(100-M6)/100, 2)</f>
        <v>52.78</v>
      </c>
      <c r="K105" s="159">
        <f>'Тримачі для Блискавкозахисту'!J114</f>
        <v>0</v>
      </c>
      <c r="L105" s="159">
        <f t="shared" si="7"/>
        <v>0</v>
      </c>
      <c r="M105" s="1696"/>
    </row>
    <row r="106" spans="1:13" ht="12.75" hidden="1" outlineLevel="1" x14ac:dyDescent="0.2">
      <c r="A106" s="45" t="s">
        <v>179</v>
      </c>
      <c r="B106" s="46" t="s">
        <v>177</v>
      </c>
      <c r="C106" s="46" t="s">
        <v>12</v>
      </c>
      <c r="D106" s="109" t="str">
        <f t="shared" si="6"/>
        <v>3PL PL</v>
      </c>
      <c r="E106" s="113" t="s">
        <v>178</v>
      </c>
      <c r="F106" s="42" t="s">
        <v>173</v>
      </c>
      <c r="G106" s="40" t="s">
        <v>16</v>
      </c>
      <c r="H106" s="40">
        <v>12</v>
      </c>
      <c r="I106" s="1261">
        <v>75.150000000000006</v>
      </c>
      <c r="J106" s="1262">
        <f>ROUND(I106*(100-M6)/100, 2)</f>
        <v>75.150000000000006</v>
      </c>
      <c r="K106" s="159">
        <f>'Тримачі для Блискавкозахисту'!J115</f>
        <v>0</v>
      </c>
      <c r="L106" s="159">
        <f t="shared" si="7"/>
        <v>0</v>
      </c>
      <c r="M106" s="1696"/>
    </row>
    <row r="107" spans="1:13" ht="12.75" hidden="1" outlineLevel="1" x14ac:dyDescent="0.2">
      <c r="A107" s="45" t="s">
        <v>182</v>
      </c>
      <c r="B107" s="46">
        <v>14</v>
      </c>
      <c r="C107" s="46" t="s">
        <v>45</v>
      </c>
      <c r="D107" s="109" t="str">
        <f t="shared" si="6"/>
        <v>14 OC</v>
      </c>
      <c r="E107" s="113" t="s">
        <v>181</v>
      </c>
      <c r="F107" s="42" t="s">
        <v>183</v>
      </c>
      <c r="G107" s="40" t="s">
        <v>16</v>
      </c>
      <c r="H107" s="947" t="s">
        <v>1515</v>
      </c>
      <c r="I107" s="49">
        <v>14.02</v>
      </c>
      <c r="J107" s="156">
        <f t="shared" si="8"/>
        <v>14.02</v>
      </c>
      <c r="K107" s="159">
        <f>Прайс!J111</f>
        <v>0</v>
      </c>
      <c r="L107" s="159">
        <f t="shared" si="7"/>
        <v>0</v>
      </c>
      <c r="M107" s="1696"/>
    </row>
    <row r="108" spans="1:13" ht="12.75" hidden="1" outlineLevel="1" x14ac:dyDescent="0.2">
      <c r="A108" s="45" t="s">
        <v>186</v>
      </c>
      <c r="B108" s="57" t="s">
        <v>806</v>
      </c>
      <c r="C108" s="46" t="s">
        <v>124</v>
      </c>
      <c r="D108" s="109" t="str">
        <f t="shared" si="6"/>
        <v>14/01  OC PL</v>
      </c>
      <c r="E108" s="110" t="s">
        <v>185</v>
      </c>
      <c r="F108" s="42" t="s">
        <v>159</v>
      </c>
      <c r="G108" s="40" t="s">
        <v>16</v>
      </c>
      <c r="H108" s="40"/>
      <c r="I108" s="1261">
        <v>59.09</v>
      </c>
      <c r="J108" s="1262">
        <f>ROUND(I108*(100-M6)/100, 2)</f>
        <v>59.09</v>
      </c>
      <c r="K108" s="159">
        <f>'Тримачі для Блискавкозахисту'!J117</f>
        <v>0</v>
      </c>
      <c r="L108" s="159">
        <f t="shared" si="7"/>
        <v>0</v>
      </c>
      <c r="M108" s="1696"/>
    </row>
    <row r="109" spans="1:13" ht="12.75" hidden="1" outlineLevel="1" x14ac:dyDescent="0.2">
      <c r="A109" s="70">
        <v>14020</v>
      </c>
      <c r="B109" s="57" t="s">
        <v>807</v>
      </c>
      <c r="C109" s="46" t="s">
        <v>36</v>
      </c>
      <c r="D109" s="109" t="str">
        <f t="shared" si="6"/>
        <v>14/02 ОС</v>
      </c>
      <c r="E109" s="110" t="s">
        <v>509</v>
      </c>
      <c r="F109" s="42" t="s">
        <v>510</v>
      </c>
      <c r="G109" s="40" t="s">
        <v>16</v>
      </c>
      <c r="H109" s="947" t="s">
        <v>1605</v>
      </c>
      <c r="I109" s="49">
        <v>66.02</v>
      </c>
      <c r="J109" s="156">
        <f t="shared" si="8"/>
        <v>66.02</v>
      </c>
      <c r="K109" s="159">
        <f>Прайс!J113</f>
        <v>0</v>
      </c>
      <c r="L109" s="159">
        <f t="shared" si="7"/>
        <v>0</v>
      </c>
      <c r="M109" s="1696"/>
    </row>
    <row r="110" spans="1:13" ht="12.75" hidden="1" outlineLevel="1" x14ac:dyDescent="0.2">
      <c r="A110" s="45" t="s">
        <v>512</v>
      </c>
      <c r="B110" s="57" t="s">
        <v>189</v>
      </c>
      <c r="C110" s="46" t="s">
        <v>36</v>
      </c>
      <c r="D110" s="109" t="str">
        <f t="shared" si="6"/>
        <v>14/07 ОС</v>
      </c>
      <c r="E110" s="110" t="s">
        <v>511</v>
      </c>
      <c r="F110" s="42" t="s">
        <v>99</v>
      </c>
      <c r="G110" s="40" t="s">
        <v>16</v>
      </c>
      <c r="H110" s="40"/>
      <c r="I110" s="1261">
        <v>53.32</v>
      </c>
      <c r="J110" s="1262">
        <f>ROUND(I110*(100-M6)/100, 2)</f>
        <v>53.32</v>
      </c>
      <c r="K110" s="159">
        <f>'Тримачі для Блискавкозахисту'!J119</f>
        <v>0</v>
      </c>
      <c r="L110" s="159">
        <f t="shared" si="7"/>
        <v>0</v>
      </c>
      <c r="M110" s="1696"/>
    </row>
    <row r="111" spans="1:13" ht="12.75" hidden="1" outlineLevel="1" x14ac:dyDescent="0.2">
      <c r="A111" s="62" t="s">
        <v>191</v>
      </c>
      <c r="B111" s="57" t="s">
        <v>189</v>
      </c>
      <c r="C111" s="46" t="s">
        <v>49</v>
      </c>
      <c r="D111" s="109" t="str">
        <f t="shared" si="6"/>
        <v>14/07 OC 8017</v>
      </c>
      <c r="E111" s="110" t="s">
        <v>190</v>
      </c>
      <c r="F111" s="42" t="s">
        <v>513</v>
      </c>
      <c r="G111" s="40" t="s">
        <v>16</v>
      </c>
      <c r="H111" s="40"/>
      <c r="I111" s="1261">
        <v>66.95</v>
      </c>
      <c r="J111" s="1262">
        <f>ROUND(I111*(100-M6)/100, 2)</f>
        <v>66.95</v>
      </c>
      <c r="K111" s="159">
        <f>'Тримачі для Блискавкозахисту'!J120</f>
        <v>0</v>
      </c>
      <c r="L111" s="159">
        <f t="shared" si="7"/>
        <v>0</v>
      </c>
      <c r="M111" s="1696"/>
    </row>
    <row r="112" spans="1:13" ht="12.75" hidden="1" outlineLevel="1" x14ac:dyDescent="0.2">
      <c r="A112" s="45" t="s">
        <v>193</v>
      </c>
      <c r="B112" s="57" t="s">
        <v>189</v>
      </c>
      <c r="C112" s="46" t="s">
        <v>53</v>
      </c>
      <c r="D112" s="109" t="str">
        <f t="shared" si="6"/>
        <v>14/07 OC 3011</v>
      </c>
      <c r="E112" s="110" t="s">
        <v>192</v>
      </c>
      <c r="F112" s="42" t="s">
        <v>99</v>
      </c>
      <c r="G112" s="40" t="s">
        <v>16</v>
      </c>
      <c r="H112" s="40"/>
      <c r="I112" s="1261">
        <v>66.95</v>
      </c>
      <c r="J112" s="1262">
        <f>ROUND(I112*(100-M6)/100, 2)</f>
        <v>66.95</v>
      </c>
      <c r="K112" s="159">
        <f>'Тримачі для Блискавкозахисту'!J121</f>
        <v>0</v>
      </c>
      <c r="L112" s="159">
        <f t="shared" si="7"/>
        <v>0</v>
      </c>
      <c r="M112" s="1696"/>
    </row>
    <row r="113" spans="1:13" ht="12.75" hidden="1" outlineLevel="1" x14ac:dyDescent="0.2">
      <c r="A113" s="83" t="s">
        <v>195</v>
      </c>
      <c r="B113" s="130" t="s">
        <v>189</v>
      </c>
      <c r="C113" s="47" t="s">
        <v>56</v>
      </c>
      <c r="D113" s="109" t="str">
        <f t="shared" si="6"/>
        <v>14/07 OC 8004</v>
      </c>
      <c r="E113" s="117" t="s">
        <v>194</v>
      </c>
      <c r="F113" s="85" t="s">
        <v>99</v>
      </c>
      <c r="G113" s="48" t="s">
        <v>16</v>
      </c>
      <c r="H113" s="48"/>
      <c r="I113" s="1263">
        <v>66.95</v>
      </c>
      <c r="J113" s="1264">
        <f>ROUND(I113*(100-M6)/100, 2)</f>
        <v>66.95</v>
      </c>
      <c r="K113" s="159">
        <f>'Тримачі для Блискавкозахисту'!J122</f>
        <v>0</v>
      </c>
      <c r="L113" s="159">
        <f t="shared" si="7"/>
        <v>0</v>
      </c>
      <c r="M113" s="1696"/>
    </row>
    <row r="114" spans="1:13" ht="12.75" hidden="1" outlineLevel="1" x14ac:dyDescent="0.2">
      <c r="A114" s="958" t="s">
        <v>952</v>
      </c>
      <c r="B114" s="957" t="s">
        <v>948</v>
      </c>
      <c r="C114" s="956" t="s">
        <v>203</v>
      </c>
      <c r="D114" s="245" t="str">
        <f t="shared" si="6"/>
        <v>15/Ni Ni</v>
      </c>
      <c r="E114" s="955" t="s">
        <v>950</v>
      </c>
      <c r="F114" s="241" t="s">
        <v>955</v>
      </c>
      <c r="G114" s="48" t="s">
        <v>16</v>
      </c>
      <c r="H114" s="954"/>
      <c r="I114" s="1265">
        <v>54.04</v>
      </c>
      <c r="J114" s="1266">
        <f>ROUND(I114*(100-M6)/100, 2)</f>
        <v>54.04</v>
      </c>
      <c r="K114" s="159">
        <f>'Тримачі для Блискавкозахисту'!J123</f>
        <v>0</v>
      </c>
      <c r="L114" s="159">
        <f t="shared" si="7"/>
        <v>0</v>
      </c>
      <c r="M114" s="1696"/>
    </row>
    <row r="115" spans="1:13" ht="12.75" hidden="1" outlineLevel="1" x14ac:dyDescent="0.2">
      <c r="A115" s="243">
        <v>15020</v>
      </c>
      <c r="B115" s="957" t="s">
        <v>1456</v>
      </c>
      <c r="C115" s="956" t="s">
        <v>200</v>
      </c>
      <c r="D115" s="245" t="str">
        <f t="shared" si="6"/>
        <v>15/Cu Cu</v>
      </c>
      <c r="E115" s="955" t="s">
        <v>1455</v>
      </c>
      <c r="F115" s="241" t="s">
        <v>1457</v>
      </c>
      <c r="G115" s="48" t="s">
        <v>16</v>
      </c>
      <c r="H115" s="954"/>
      <c r="I115" s="1265">
        <v>185.31</v>
      </c>
      <c r="J115" s="1266">
        <f>ROUND(I115*(100-M6)/100, 2)</f>
        <v>185.31</v>
      </c>
      <c r="K115" s="159">
        <f>'Тримачі для Блискавкозахисту'!J124</f>
        <v>0</v>
      </c>
      <c r="L115" s="159">
        <f t="shared" si="7"/>
        <v>0</v>
      </c>
      <c r="M115" s="1696"/>
    </row>
    <row r="116" spans="1:13" ht="12.75" hidden="1" outlineLevel="1" x14ac:dyDescent="0.2">
      <c r="A116" s="247" t="s">
        <v>956</v>
      </c>
      <c r="B116" s="952" t="s">
        <v>949</v>
      </c>
      <c r="C116" s="950" t="s">
        <v>957</v>
      </c>
      <c r="D116" s="245" t="str">
        <f t="shared" si="6"/>
        <v>15/01 Ni Pl</v>
      </c>
      <c r="E116" s="948" t="s">
        <v>951</v>
      </c>
      <c r="F116" s="241" t="s">
        <v>954</v>
      </c>
      <c r="G116" s="48" t="s">
        <v>16</v>
      </c>
      <c r="H116" s="953"/>
      <c r="I116" s="1267">
        <v>65.92</v>
      </c>
      <c r="J116" s="1266">
        <f>ROUND(I116*(100-M6)/100, 2)</f>
        <v>65.92</v>
      </c>
      <c r="K116" s="159">
        <f>'Тримачі для Блискавкозахисту'!J125</f>
        <v>0</v>
      </c>
      <c r="L116" s="159">
        <f t="shared" si="7"/>
        <v>0</v>
      </c>
      <c r="M116" s="1696"/>
    </row>
    <row r="117" spans="1:13" collapsed="1" x14ac:dyDescent="0.2">
      <c r="A117" s="35"/>
      <c r="B117" s="104" t="s">
        <v>759</v>
      </c>
      <c r="C117" s="36"/>
      <c r="D117" s="36"/>
      <c r="E117" s="108"/>
      <c r="F117" s="38"/>
      <c r="G117" s="37"/>
      <c r="H117" s="39"/>
      <c r="I117" s="37"/>
      <c r="J117" s="37"/>
      <c r="K117" s="160">
        <f>Прайс!J121</f>
        <v>0</v>
      </c>
      <c r="L117" s="160">
        <f t="shared" si="7"/>
        <v>0</v>
      </c>
    </row>
    <row r="118" spans="1:13" ht="12.75" hidden="1" outlineLevel="1" x14ac:dyDescent="0.2">
      <c r="A118" s="50" t="s">
        <v>198</v>
      </c>
      <c r="B118" s="131" t="s">
        <v>808</v>
      </c>
      <c r="C118" s="51" t="s">
        <v>45</v>
      </c>
      <c r="D118" s="109" t="str">
        <f t="shared" si="6"/>
        <v>30/8  OC</v>
      </c>
      <c r="E118" s="153" t="s">
        <v>197</v>
      </c>
      <c r="F118" s="96" t="s">
        <v>199</v>
      </c>
      <c r="G118" s="151" t="s">
        <v>16</v>
      </c>
      <c r="H118" s="151" t="s">
        <v>514</v>
      </c>
      <c r="I118" s="1278">
        <v>40.42</v>
      </c>
      <c r="J118" s="1279">
        <f>ROUND(I118*(100-M118)/100, 2)</f>
        <v>40.42</v>
      </c>
      <c r="K118" s="159">
        <f>'Затискачі для Блискавкозахисту'!J12</f>
        <v>0</v>
      </c>
      <c r="L118" s="159">
        <f t="shared" si="7"/>
        <v>0</v>
      </c>
      <c r="M118" s="1699">
        <f>'Затискачі для Блискавкозахисту'!I3</f>
        <v>0</v>
      </c>
    </row>
    <row r="119" spans="1:13" ht="12.75" hidden="1" outlineLevel="1" x14ac:dyDescent="0.2">
      <c r="A119" s="45" t="s">
        <v>201</v>
      </c>
      <c r="B119" s="57" t="s">
        <v>808</v>
      </c>
      <c r="C119" s="46" t="s">
        <v>200</v>
      </c>
      <c r="D119" s="109" t="str">
        <f t="shared" si="6"/>
        <v>30/8  Cu</v>
      </c>
      <c r="E119" s="110" t="s">
        <v>197</v>
      </c>
      <c r="F119" s="43" t="s">
        <v>202</v>
      </c>
      <c r="G119" s="40" t="s">
        <v>16</v>
      </c>
      <c r="H119" s="40" t="s">
        <v>514</v>
      </c>
      <c r="I119" s="1280">
        <v>241</v>
      </c>
      <c r="J119" s="1279">
        <f>ROUND(I119*(100-M118)/100, 2)</f>
        <v>241</v>
      </c>
      <c r="K119" s="159">
        <f>'Затискачі для Блискавкозахисту'!J13</f>
        <v>0</v>
      </c>
      <c r="L119" s="159">
        <f t="shared" si="7"/>
        <v>0</v>
      </c>
      <c r="M119" s="1699"/>
    </row>
    <row r="120" spans="1:13" ht="12.75" hidden="1" outlineLevel="1" x14ac:dyDescent="0.2">
      <c r="A120" s="45" t="s">
        <v>204</v>
      </c>
      <c r="B120" s="57" t="s">
        <v>808</v>
      </c>
      <c r="C120" s="46" t="s">
        <v>203</v>
      </c>
      <c r="D120" s="109" t="str">
        <f t="shared" si="6"/>
        <v>30/8  Ni</v>
      </c>
      <c r="E120" s="110" t="s">
        <v>197</v>
      </c>
      <c r="F120" s="43" t="s">
        <v>205</v>
      </c>
      <c r="G120" s="40" t="s">
        <v>16</v>
      </c>
      <c r="H120" s="40" t="s">
        <v>514</v>
      </c>
      <c r="I120" s="1280">
        <v>73.77</v>
      </c>
      <c r="J120" s="1279">
        <f>ROUND(I120*(100-M118)/100, 2)</f>
        <v>73.77</v>
      </c>
      <c r="K120" s="159">
        <f>'Затискачі для Блискавкозахисту'!J15</f>
        <v>0</v>
      </c>
      <c r="L120" s="159">
        <f t="shared" si="7"/>
        <v>0</v>
      </c>
      <c r="M120" s="1699"/>
    </row>
    <row r="121" spans="1:13" ht="12.75" hidden="1" outlineLevel="1" x14ac:dyDescent="0.2">
      <c r="A121" s="45" t="s">
        <v>1606</v>
      </c>
      <c r="B121" s="57" t="s">
        <v>206</v>
      </c>
      <c r="C121" s="46" t="s">
        <v>45</v>
      </c>
      <c r="D121" s="109" t="str">
        <f>B121&amp;" "&amp;C121</f>
        <v>30/10 OC</v>
      </c>
      <c r="E121" s="110" t="s">
        <v>197</v>
      </c>
      <c r="F121" s="43" t="s">
        <v>1607</v>
      </c>
      <c r="G121" s="40" t="s">
        <v>16</v>
      </c>
      <c r="H121" s="40" t="s">
        <v>514</v>
      </c>
      <c r="I121" s="1280">
        <v>53.48</v>
      </c>
      <c r="J121" s="1279">
        <f>ROUND(I121*(100-M118)/100, 2)</f>
        <v>53.48</v>
      </c>
      <c r="K121" s="159">
        <f>'Затискачі для Блискавкозахисту'!J16</f>
        <v>0</v>
      </c>
      <c r="L121" s="159">
        <f>J121*K121</f>
        <v>0</v>
      </c>
      <c r="M121" s="1699"/>
    </row>
    <row r="122" spans="1:13" ht="12.75" hidden="1" outlineLevel="1" x14ac:dyDescent="0.2">
      <c r="A122" s="45" t="s">
        <v>208</v>
      </c>
      <c r="B122" s="57" t="s">
        <v>206</v>
      </c>
      <c r="C122" s="46" t="s">
        <v>207</v>
      </c>
      <c r="D122" s="109" t="str">
        <f t="shared" si="6"/>
        <v>30/10 OCH</v>
      </c>
      <c r="E122" s="110" t="s">
        <v>197</v>
      </c>
      <c r="F122" s="43" t="s">
        <v>209</v>
      </c>
      <c r="G122" s="40" t="s">
        <v>16</v>
      </c>
      <c r="H122" s="40" t="s">
        <v>514</v>
      </c>
      <c r="I122" s="1280">
        <v>67.03</v>
      </c>
      <c r="J122" s="1279">
        <f>ROUND(I122*(100-M118)/100, 2)</f>
        <v>67.03</v>
      </c>
      <c r="K122" s="159">
        <f>'Затискачі для Блискавкозахисту'!J17</f>
        <v>0</v>
      </c>
      <c r="L122" s="159">
        <f t="shared" si="7"/>
        <v>0</v>
      </c>
      <c r="M122" s="1699"/>
    </row>
    <row r="123" spans="1:13" ht="12.75" hidden="1" outlineLevel="1" x14ac:dyDescent="0.2">
      <c r="A123" s="45" t="s">
        <v>715</v>
      </c>
      <c r="B123" s="71" t="s">
        <v>713</v>
      </c>
      <c r="C123" s="46" t="s">
        <v>36</v>
      </c>
      <c r="D123" s="109" t="str">
        <f t="shared" si="6"/>
        <v>30/8/1 ОС</v>
      </c>
      <c r="E123" s="112" t="s">
        <v>714</v>
      </c>
      <c r="F123" s="42" t="s">
        <v>199</v>
      </c>
      <c r="G123" s="40" t="s">
        <v>16</v>
      </c>
      <c r="H123" s="40"/>
      <c r="I123" s="1280">
        <v>27.03</v>
      </c>
      <c r="J123" s="1279">
        <f>ROUND(I123*(100-M118)/100, 2)</f>
        <v>27.03</v>
      </c>
      <c r="K123" s="159">
        <f>'Затискачі для Блискавкозахисту'!J18</f>
        <v>0</v>
      </c>
      <c r="L123" s="159">
        <f t="shared" si="7"/>
        <v>0</v>
      </c>
      <c r="M123" s="1699"/>
    </row>
    <row r="124" spans="1:13" ht="12.75" hidden="1" outlineLevel="1" x14ac:dyDescent="0.2">
      <c r="A124" s="45" t="s">
        <v>716</v>
      </c>
      <c r="B124" s="71" t="s">
        <v>713</v>
      </c>
      <c r="C124" s="46" t="s">
        <v>203</v>
      </c>
      <c r="D124" s="109" t="str">
        <f t="shared" si="6"/>
        <v>30/8/1 Ni</v>
      </c>
      <c r="E124" s="112" t="s">
        <v>714</v>
      </c>
      <c r="F124" s="42" t="s">
        <v>205</v>
      </c>
      <c r="G124" s="40" t="s">
        <v>16</v>
      </c>
      <c r="H124" s="40"/>
      <c r="I124" s="1280">
        <v>52.92</v>
      </c>
      <c r="J124" s="1279">
        <f>ROUND(I124*(100-M118)/100, 2)</f>
        <v>52.92</v>
      </c>
      <c r="K124" s="159">
        <f>'Затискачі для Блискавкозахисту'!J19</f>
        <v>0</v>
      </c>
      <c r="L124" s="159">
        <f t="shared" si="7"/>
        <v>0</v>
      </c>
      <c r="M124" s="1699"/>
    </row>
    <row r="125" spans="1:13" ht="12.75" hidden="1" outlineLevel="1" x14ac:dyDescent="0.2">
      <c r="A125" s="45" t="s">
        <v>718</v>
      </c>
      <c r="B125" s="71" t="s">
        <v>717</v>
      </c>
      <c r="C125" s="46" t="s">
        <v>351</v>
      </c>
      <c r="D125" s="109" t="str">
        <f t="shared" si="6"/>
        <v>30/10/1 ОСН</v>
      </c>
      <c r="E125" s="112" t="s">
        <v>714</v>
      </c>
      <c r="F125" s="42" t="s">
        <v>209</v>
      </c>
      <c r="G125" s="40" t="s">
        <v>16</v>
      </c>
      <c r="H125" s="40"/>
      <c r="I125" s="1280">
        <v>38.81</v>
      </c>
      <c r="J125" s="1279">
        <f>ROUND(I125*(100-M118)/100, 2)</f>
        <v>38.81</v>
      </c>
      <c r="K125" s="159">
        <f>'Затискачі для Блискавкозахисту'!J20</f>
        <v>0</v>
      </c>
      <c r="L125" s="159">
        <f t="shared" si="7"/>
        <v>0</v>
      </c>
      <c r="M125" s="1699"/>
    </row>
    <row r="126" spans="1:13" ht="12.75" hidden="1" outlineLevel="1" x14ac:dyDescent="0.2">
      <c r="A126" s="83" t="s">
        <v>213</v>
      </c>
      <c r="B126" s="1415" t="s">
        <v>210</v>
      </c>
      <c r="C126" s="47" t="s">
        <v>351</v>
      </c>
      <c r="D126" s="109" t="str">
        <f t="shared" ref="D126:D127" si="9">B126&amp;" "&amp;C126</f>
        <v>31/6 ОСН</v>
      </c>
      <c r="E126" s="112" t="s">
        <v>212</v>
      </c>
      <c r="F126" s="42" t="s">
        <v>1609</v>
      </c>
      <c r="G126" s="40" t="s">
        <v>16</v>
      </c>
      <c r="H126" s="40"/>
      <c r="I126" s="1280">
        <v>108.95</v>
      </c>
      <c r="J126" s="1279">
        <f>ROUND(I126*(100-M117)/100, 2)</f>
        <v>108.95</v>
      </c>
      <c r="K126" s="159">
        <f>'Затискачі для Блискавкозахисту'!J20</f>
        <v>0</v>
      </c>
      <c r="L126" s="159">
        <f t="shared" ref="L126" si="10">J126*K126</f>
        <v>0</v>
      </c>
      <c r="M126" s="1699"/>
    </row>
    <row r="127" spans="1:13" ht="12.75" hidden="1" outlineLevel="1" x14ac:dyDescent="0.2">
      <c r="A127" s="120"/>
      <c r="B127" s="1417" t="s">
        <v>1221</v>
      </c>
      <c r="C127" s="123" t="s">
        <v>211</v>
      </c>
      <c r="D127" s="288" t="str">
        <f t="shared" si="9"/>
        <v>ПА 1-1 AL</v>
      </c>
      <c r="E127" s="112" t="s">
        <v>1220</v>
      </c>
      <c r="F127" s="42" t="s">
        <v>1224</v>
      </c>
      <c r="G127" s="40" t="s">
        <v>16</v>
      </c>
      <c r="H127" s="1479" t="s">
        <v>1674</v>
      </c>
      <c r="I127" s="1280">
        <v>38.42</v>
      </c>
      <c r="J127" s="1279">
        <f>ROUND(I127*(100-M118)/100, 2)</f>
        <v>38.42</v>
      </c>
      <c r="K127" s="159">
        <f>'Затискачі для Блискавкозахисту'!J21</f>
        <v>0</v>
      </c>
      <c r="L127" s="159">
        <f t="shared" si="7"/>
        <v>0</v>
      </c>
      <c r="M127" s="1699"/>
    </row>
    <row r="128" spans="1:13" ht="12.75" hidden="1" outlineLevel="1" x14ac:dyDescent="0.2">
      <c r="A128" s="50" t="s">
        <v>516</v>
      </c>
      <c r="B128" s="1416" t="s">
        <v>515</v>
      </c>
      <c r="C128" s="51" t="s">
        <v>45</v>
      </c>
      <c r="D128" s="109" t="str">
        <f t="shared" si="6"/>
        <v>04/8.2 OC</v>
      </c>
      <c r="E128" s="112" t="s">
        <v>1427</v>
      </c>
      <c r="F128" s="42" t="s">
        <v>810</v>
      </c>
      <c r="G128" s="40" t="s">
        <v>16</v>
      </c>
      <c r="H128" s="40">
        <v>80001</v>
      </c>
      <c r="I128" s="1280">
        <v>90.37</v>
      </c>
      <c r="J128" s="1279">
        <f>ROUND(I128*(100-M118)/100, 2)</f>
        <v>90.37</v>
      </c>
      <c r="K128" s="159">
        <f>'Затискачі для Блискавкозахисту'!J22</f>
        <v>0</v>
      </c>
      <c r="L128" s="159">
        <f t="shared" si="7"/>
        <v>0</v>
      </c>
      <c r="M128" s="1699"/>
    </row>
    <row r="129" spans="1:13" ht="12.75" hidden="1" outlineLevel="1" x14ac:dyDescent="0.2">
      <c r="A129" s="45" t="s">
        <v>517</v>
      </c>
      <c r="B129" s="71" t="s">
        <v>515</v>
      </c>
      <c r="C129" s="46" t="s">
        <v>207</v>
      </c>
      <c r="D129" s="109" t="str">
        <f t="shared" si="6"/>
        <v>04/8.2 OCH</v>
      </c>
      <c r="E129" s="112" t="s">
        <v>1428</v>
      </c>
      <c r="F129" s="42" t="s">
        <v>811</v>
      </c>
      <c r="G129" s="40" t="s">
        <v>16</v>
      </c>
      <c r="H129" s="40">
        <v>80002</v>
      </c>
      <c r="I129" s="1280">
        <v>110.11</v>
      </c>
      <c r="J129" s="1279">
        <f>ROUND(I129*(100-M118)/100, 2)</f>
        <v>110.11</v>
      </c>
      <c r="K129" s="159">
        <f>'Затискачі для Блискавкозахисту'!J23</f>
        <v>0</v>
      </c>
      <c r="L129" s="159">
        <f t="shared" si="7"/>
        <v>0</v>
      </c>
      <c r="M129" s="1699"/>
    </row>
    <row r="130" spans="1:13" ht="12.75" hidden="1" outlineLevel="1" x14ac:dyDescent="0.2">
      <c r="A130" s="45" t="s">
        <v>518</v>
      </c>
      <c r="B130" s="71" t="s">
        <v>515</v>
      </c>
      <c r="C130" s="46" t="s">
        <v>203</v>
      </c>
      <c r="D130" s="109" t="str">
        <f t="shared" si="6"/>
        <v>04/8.2 Ni</v>
      </c>
      <c r="E130" s="112" t="s">
        <v>1429</v>
      </c>
      <c r="F130" s="42" t="s">
        <v>812</v>
      </c>
      <c r="G130" s="40" t="s">
        <v>16</v>
      </c>
      <c r="H130" s="40">
        <v>80003</v>
      </c>
      <c r="I130" s="1280">
        <v>113.04</v>
      </c>
      <c r="J130" s="1279">
        <f>ROUND(I130*(100-M118)/100, 2)</f>
        <v>113.04</v>
      </c>
      <c r="K130" s="159">
        <f>'Затискачі для Блискавкозахисту'!J24</f>
        <v>0</v>
      </c>
      <c r="L130" s="159">
        <f t="shared" si="7"/>
        <v>0</v>
      </c>
      <c r="M130" s="1699"/>
    </row>
    <row r="131" spans="1:13" ht="12.75" hidden="1" outlineLevel="1" x14ac:dyDescent="0.2">
      <c r="A131" s="45" t="s">
        <v>519</v>
      </c>
      <c r="B131" s="74" t="s">
        <v>515</v>
      </c>
      <c r="C131" s="46" t="s">
        <v>200</v>
      </c>
      <c r="D131" s="109" t="str">
        <f t="shared" si="6"/>
        <v>04/8.2 Cu</v>
      </c>
      <c r="E131" s="112" t="s">
        <v>1430</v>
      </c>
      <c r="F131" s="42" t="s">
        <v>813</v>
      </c>
      <c r="G131" s="40" t="s">
        <v>16</v>
      </c>
      <c r="H131" s="40">
        <v>90090</v>
      </c>
      <c r="I131" s="1280">
        <v>444.44</v>
      </c>
      <c r="J131" s="1279">
        <f>ROUND(I131*(100-M118)/100, 2)</f>
        <v>444.44</v>
      </c>
      <c r="K131" s="159">
        <f>'Затискачі для Блискавкозахисту'!J25</f>
        <v>0</v>
      </c>
      <c r="L131" s="159">
        <f t="shared" si="7"/>
        <v>0</v>
      </c>
      <c r="M131" s="1699"/>
    </row>
    <row r="132" spans="1:13" ht="12.75" hidden="1" outlineLevel="1" x14ac:dyDescent="0.2">
      <c r="A132" s="72" t="s">
        <v>527</v>
      </c>
      <c r="B132" s="75" t="s">
        <v>526</v>
      </c>
      <c r="C132" s="44" t="s">
        <v>45</v>
      </c>
      <c r="D132" s="109" t="str">
        <f t="shared" si="6"/>
        <v>04/8.3 OC</v>
      </c>
      <c r="E132" s="112" t="s">
        <v>1427</v>
      </c>
      <c r="F132" s="42" t="s">
        <v>814</v>
      </c>
      <c r="G132" s="40" t="s">
        <v>16</v>
      </c>
      <c r="H132" s="40">
        <v>80010</v>
      </c>
      <c r="I132" s="1280">
        <v>92.97</v>
      </c>
      <c r="J132" s="1279">
        <f>ROUND(I132*(100-M118)/100, 2)</f>
        <v>92.97</v>
      </c>
      <c r="K132" s="159">
        <f>'Затискачі для Блискавкозахисту'!J26</f>
        <v>0</v>
      </c>
      <c r="L132" s="159">
        <f t="shared" si="7"/>
        <v>0</v>
      </c>
      <c r="M132" s="1699"/>
    </row>
    <row r="133" spans="1:13" ht="12.75" hidden="1" outlineLevel="1" x14ac:dyDescent="0.2">
      <c r="A133" s="72" t="s">
        <v>528</v>
      </c>
      <c r="B133" s="73" t="s">
        <v>526</v>
      </c>
      <c r="C133" s="44" t="s">
        <v>351</v>
      </c>
      <c r="D133" s="109" t="str">
        <f t="shared" si="6"/>
        <v>04/8.3 ОСН</v>
      </c>
      <c r="E133" s="112" t="s">
        <v>1428</v>
      </c>
      <c r="F133" s="42" t="s">
        <v>815</v>
      </c>
      <c r="G133" s="40" t="s">
        <v>16</v>
      </c>
      <c r="H133" s="40">
        <v>80030</v>
      </c>
      <c r="I133" s="1280">
        <v>132.63999999999999</v>
      </c>
      <c r="J133" s="1279">
        <f>ROUND(I133*(100-M118)/100, 2)</f>
        <v>132.63999999999999</v>
      </c>
      <c r="K133" s="159">
        <f>'Затискачі для Блискавкозахисту'!J27</f>
        <v>0</v>
      </c>
      <c r="L133" s="159">
        <f t="shared" si="7"/>
        <v>0</v>
      </c>
      <c r="M133" s="1699"/>
    </row>
    <row r="134" spans="1:13" ht="12.75" hidden="1" outlineLevel="1" x14ac:dyDescent="0.2">
      <c r="A134" s="72" t="s">
        <v>529</v>
      </c>
      <c r="B134" s="73" t="s">
        <v>526</v>
      </c>
      <c r="C134" s="44" t="s">
        <v>203</v>
      </c>
      <c r="D134" s="109" t="str">
        <f t="shared" si="6"/>
        <v>04/8.3 Ni</v>
      </c>
      <c r="E134" s="112" t="s">
        <v>1429</v>
      </c>
      <c r="F134" s="42" t="s">
        <v>816</v>
      </c>
      <c r="G134" s="40" t="s">
        <v>16</v>
      </c>
      <c r="H134" s="40">
        <v>80085</v>
      </c>
      <c r="I134" s="1280">
        <v>136.34</v>
      </c>
      <c r="J134" s="1281">
        <f>ROUND(I134*(100-M118)/100, 2)</f>
        <v>136.34</v>
      </c>
      <c r="K134" s="159">
        <f>'Затискачі для Блискавкозахисту'!J28</f>
        <v>0</v>
      </c>
      <c r="L134" s="159">
        <f t="shared" si="7"/>
        <v>0</v>
      </c>
      <c r="M134" s="1699"/>
    </row>
    <row r="135" spans="1:13" ht="12.75" hidden="1" outlineLevel="1" x14ac:dyDescent="0.2">
      <c r="A135" s="72" t="s">
        <v>530</v>
      </c>
      <c r="B135" s="73" t="s">
        <v>526</v>
      </c>
      <c r="C135" s="44" t="s">
        <v>200</v>
      </c>
      <c r="D135" s="109" t="str">
        <f t="shared" si="6"/>
        <v>04/8.3 Cu</v>
      </c>
      <c r="E135" s="112" t="s">
        <v>1430</v>
      </c>
      <c r="F135" s="42" t="s">
        <v>817</v>
      </c>
      <c r="G135" s="40" t="s">
        <v>16</v>
      </c>
      <c r="H135" s="40">
        <v>90091</v>
      </c>
      <c r="I135" s="1280">
        <v>564.55999999999995</v>
      </c>
      <c r="J135" s="1281">
        <f>ROUND(I135*(100-M118)/100, 2)</f>
        <v>564.55999999999995</v>
      </c>
      <c r="K135" s="159">
        <f>'Затискачі для Блискавкозахисту'!J23</f>
        <v>0</v>
      </c>
      <c r="L135" s="159">
        <f t="shared" si="7"/>
        <v>0</v>
      </c>
      <c r="M135" s="1699"/>
    </row>
    <row r="136" spans="1:13" ht="12.75" hidden="1" outlineLevel="1" x14ac:dyDescent="0.2">
      <c r="A136" s="72" t="s">
        <v>219</v>
      </c>
      <c r="B136" s="73" t="s">
        <v>526</v>
      </c>
      <c r="C136" s="44" t="s">
        <v>217</v>
      </c>
      <c r="D136" s="109" t="str">
        <f t="shared" si="6"/>
        <v>04/8.3 Cu/Ni/OC</v>
      </c>
      <c r="E136" s="112" t="s">
        <v>1431</v>
      </c>
      <c r="F136" s="42" t="s">
        <v>818</v>
      </c>
      <c r="G136" s="40" t="s">
        <v>16</v>
      </c>
      <c r="H136" s="40">
        <v>90095</v>
      </c>
      <c r="I136" s="1280">
        <v>287</v>
      </c>
      <c r="J136" s="1281">
        <f>ROUND(I136*(100-M118)/100, 2)</f>
        <v>287</v>
      </c>
      <c r="K136" s="159">
        <f>'Затискачі для Блискавкозахисту'!J24</f>
        <v>0</v>
      </c>
      <c r="L136" s="159">
        <f t="shared" si="7"/>
        <v>0</v>
      </c>
      <c r="M136" s="1699"/>
    </row>
    <row r="137" spans="1:13" ht="12.75" hidden="1" outlineLevel="1" x14ac:dyDescent="0.2">
      <c r="A137" s="45" t="s">
        <v>537</v>
      </c>
      <c r="B137" s="57" t="s">
        <v>535</v>
      </c>
      <c r="C137" s="46" t="s">
        <v>36</v>
      </c>
      <c r="D137" s="109" t="str">
        <f t="shared" ref="D137:D146" si="11">B137&amp;" "&amp;C137</f>
        <v>04/88.2 ОС</v>
      </c>
      <c r="E137" s="112" t="s">
        <v>536</v>
      </c>
      <c r="F137" s="42" t="s">
        <v>819</v>
      </c>
      <c r="G137" s="40" t="s">
        <v>16</v>
      </c>
      <c r="H137" s="40">
        <v>80015</v>
      </c>
      <c r="I137" s="1280">
        <v>93.58</v>
      </c>
      <c r="J137" s="1281">
        <f>ROUND(I137*(100-M118)/100, 2)</f>
        <v>93.58</v>
      </c>
      <c r="K137" s="159">
        <f>'Затискачі для Блискавкозахисту'!J25</f>
        <v>0</v>
      </c>
      <c r="L137" s="159">
        <f t="shared" ref="L137:L146" si="12">J137*K137</f>
        <v>0</v>
      </c>
      <c r="M137" s="1699"/>
    </row>
    <row r="138" spans="1:13" ht="12.75" hidden="1" outlineLevel="1" x14ac:dyDescent="0.2">
      <c r="A138" s="45" t="s">
        <v>539</v>
      </c>
      <c r="B138" s="57" t="s">
        <v>535</v>
      </c>
      <c r="C138" s="46" t="s">
        <v>351</v>
      </c>
      <c r="D138" s="109" t="str">
        <f t="shared" si="11"/>
        <v>04/88.2 ОСН</v>
      </c>
      <c r="E138" s="112" t="s">
        <v>538</v>
      </c>
      <c r="F138" s="42" t="s">
        <v>820</v>
      </c>
      <c r="G138" s="40" t="s">
        <v>16</v>
      </c>
      <c r="H138" s="40">
        <v>80035</v>
      </c>
      <c r="I138" s="1280">
        <v>115.13</v>
      </c>
      <c r="J138" s="1281">
        <f>ROUND(I138*(100-M118)/100, 2)</f>
        <v>115.13</v>
      </c>
      <c r="K138" s="159">
        <f>'Затискачі для Блискавкозахисту'!J32</f>
        <v>0</v>
      </c>
      <c r="L138" s="159">
        <f t="shared" si="12"/>
        <v>0</v>
      </c>
      <c r="M138" s="1699"/>
    </row>
    <row r="139" spans="1:13" ht="12.75" hidden="1" outlineLevel="1" x14ac:dyDescent="0.2">
      <c r="A139" s="45" t="s">
        <v>541</v>
      </c>
      <c r="B139" s="57" t="s">
        <v>535</v>
      </c>
      <c r="C139" s="46" t="s">
        <v>203</v>
      </c>
      <c r="D139" s="109" t="str">
        <f t="shared" si="11"/>
        <v>04/88.2 Ni</v>
      </c>
      <c r="E139" s="112" t="s">
        <v>540</v>
      </c>
      <c r="F139" s="42" t="s">
        <v>821</v>
      </c>
      <c r="G139" s="40" t="s">
        <v>16</v>
      </c>
      <c r="H139" s="40">
        <v>80033</v>
      </c>
      <c r="I139" s="1280">
        <v>116.91</v>
      </c>
      <c r="J139" s="1281">
        <f>ROUND(I139*(100-M118)/100, 2)</f>
        <v>116.91</v>
      </c>
      <c r="K139" s="159">
        <f>'Затискачі для Блискавкозахисту'!J33</f>
        <v>0</v>
      </c>
      <c r="L139" s="159">
        <f t="shared" si="12"/>
        <v>0</v>
      </c>
      <c r="M139" s="1699"/>
    </row>
    <row r="140" spans="1:13" ht="12.75" hidden="1" outlineLevel="1" x14ac:dyDescent="0.2">
      <c r="A140" s="45" t="s">
        <v>543</v>
      </c>
      <c r="B140" s="57" t="s">
        <v>535</v>
      </c>
      <c r="C140" s="46" t="s">
        <v>200</v>
      </c>
      <c r="D140" s="109" t="str">
        <f t="shared" si="11"/>
        <v>04/88.2 Cu</v>
      </c>
      <c r="E140" s="112" t="s">
        <v>542</v>
      </c>
      <c r="F140" s="42" t="s">
        <v>822</v>
      </c>
      <c r="G140" s="40" t="s">
        <v>16</v>
      </c>
      <c r="H140" s="40">
        <v>90092</v>
      </c>
      <c r="I140" s="1280">
        <v>459.72</v>
      </c>
      <c r="J140" s="1281">
        <f>ROUND(I140*(100-M118)/100, 2)</f>
        <v>459.72</v>
      </c>
      <c r="K140" s="159">
        <f>'Затискачі для Блискавкозахисту'!J34</f>
        <v>0</v>
      </c>
      <c r="L140" s="159">
        <f t="shared" si="12"/>
        <v>0</v>
      </c>
      <c r="M140" s="1699"/>
    </row>
    <row r="141" spans="1:13" s="61" customFormat="1" ht="12.75" hidden="1" outlineLevel="1" x14ac:dyDescent="0.2">
      <c r="A141" s="45" t="s">
        <v>558</v>
      </c>
      <c r="B141" s="58" t="s">
        <v>556</v>
      </c>
      <c r="C141" s="69" t="s">
        <v>36</v>
      </c>
      <c r="D141" s="109" t="str">
        <f t="shared" si="11"/>
        <v>04/168.2 ОС</v>
      </c>
      <c r="E141" s="114" t="s">
        <v>557</v>
      </c>
      <c r="F141" s="43" t="s">
        <v>829</v>
      </c>
      <c r="G141" s="41" t="s">
        <v>16</v>
      </c>
      <c r="H141" s="41">
        <v>80025</v>
      </c>
      <c r="I141" s="1280">
        <v>90.88</v>
      </c>
      <c r="J141" s="1281">
        <f>ROUND(I141*(100-M118)/100, 2)</f>
        <v>90.88</v>
      </c>
      <c r="K141" s="159">
        <f>'Затискачі для Блискавкозахисту'!J35</f>
        <v>0</v>
      </c>
      <c r="L141" s="159">
        <f t="shared" si="12"/>
        <v>0</v>
      </c>
      <c r="M141" s="1699"/>
    </row>
    <row r="142" spans="1:13" s="61" customFormat="1" ht="12.75" hidden="1" outlineLevel="1" x14ac:dyDescent="0.2">
      <c r="A142" s="45" t="s">
        <v>560</v>
      </c>
      <c r="B142" s="58" t="s">
        <v>556</v>
      </c>
      <c r="C142" s="69" t="s">
        <v>351</v>
      </c>
      <c r="D142" s="109" t="str">
        <f t="shared" si="11"/>
        <v>04/168.2 ОСН</v>
      </c>
      <c r="E142" s="114" t="s">
        <v>559</v>
      </c>
      <c r="F142" s="43" t="s">
        <v>830</v>
      </c>
      <c r="G142" s="41" t="s">
        <v>16</v>
      </c>
      <c r="H142" s="41">
        <v>80045</v>
      </c>
      <c r="I142" s="1280">
        <v>119.74</v>
      </c>
      <c r="J142" s="1281">
        <f>ROUND(I142*(100-M118)/100, 2)</f>
        <v>119.74</v>
      </c>
      <c r="K142" s="159">
        <f>'Затискачі для Блискавкозахисту'!J36</f>
        <v>0</v>
      </c>
      <c r="L142" s="159">
        <f t="shared" si="12"/>
        <v>0</v>
      </c>
      <c r="M142" s="1699"/>
    </row>
    <row r="143" spans="1:13" s="61" customFormat="1" ht="12.75" hidden="1" outlineLevel="1" x14ac:dyDescent="0.2">
      <c r="A143" s="45" t="s">
        <v>565</v>
      </c>
      <c r="B143" s="58" t="s">
        <v>556</v>
      </c>
      <c r="C143" s="69" t="s">
        <v>203</v>
      </c>
      <c r="D143" s="109" t="str">
        <f t="shared" si="11"/>
        <v>04/168.2 Ni</v>
      </c>
      <c r="E143" s="114" t="s">
        <v>564</v>
      </c>
      <c r="F143" s="43" t="s">
        <v>831</v>
      </c>
      <c r="G143" s="41" t="s">
        <v>16</v>
      </c>
      <c r="H143" s="41">
        <v>80093</v>
      </c>
      <c r="I143" s="1280">
        <v>127.33</v>
      </c>
      <c r="J143" s="1281">
        <f>ROUND(I143*(100-M118)/100, 2)</f>
        <v>127.33</v>
      </c>
      <c r="K143" s="159">
        <f>'Затискачі для Блискавкозахисту'!J37</f>
        <v>0</v>
      </c>
      <c r="L143" s="159">
        <f t="shared" si="12"/>
        <v>0</v>
      </c>
      <c r="M143" s="1699"/>
    </row>
    <row r="144" spans="1:13" s="61" customFormat="1" ht="15" hidden="1" customHeight="1" outlineLevel="1" x14ac:dyDescent="0.2">
      <c r="A144" s="72" t="s">
        <v>567</v>
      </c>
      <c r="B144" s="76" t="s">
        <v>566</v>
      </c>
      <c r="C144" s="77" t="s">
        <v>36</v>
      </c>
      <c r="D144" s="109" t="str">
        <f t="shared" si="11"/>
        <v>04/168.3 ОС</v>
      </c>
      <c r="E144" s="114" t="s">
        <v>557</v>
      </c>
      <c r="F144" s="43" t="s">
        <v>832</v>
      </c>
      <c r="G144" s="41" t="s">
        <v>16</v>
      </c>
      <c r="H144" s="41">
        <v>80020</v>
      </c>
      <c r="I144" s="1280">
        <v>104.38</v>
      </c>
      <c r="J144" s="1281">
        <f>ROUND(I144*(100-M61)/100, 2)</f>
        <v>104.38</v>
      </c>
      <c r="K144" s="159">
        <f>'Затискачі для Блискавкозахисту'!J35</f>
        <v>0</v>
      </c>
      <c r="L144" s="159">
        <f t="shared" si="12"/>
        <v>0</v>
      </c>
      <c r="M144" s="1699"/>
    </row>
    <row r="145" spans="1:13" s="61" customFormat="1" ht="15" hidden="1" customHeight="1" outlineLevel="1" x14ac:dyDescent="0.2">
      <c r="A145" s="72" t="s">
        <v>569</v>
      </c>
      <c r="B145" s="76" t="s">
        <v>566</v>
      </c>
      <c r="C145" s="77" t="s">
        <v>568</v>
      </c>
      <c r="D145" s="109" t="str">
        <f t="shared" si="11"/>
        <v>04/168.3 ОСH</v>
      </c>
      <c r="E145" s="114" t="s">
        <v>1435</v>
      </c>
      <c r="F145" s="43" t="s">
        <v>833</v>
      </c>
      <c r="G145" s="41" t="s">
        <v>16</v>
      </c>
      <c r="H145" s="41">
        <v>80040</v>
      </c>
      <c r="I145" s="1280">
        <v>135.26</v>
      </c>
      <c r="J145" s="1281">
        <f>ROUND(I145*(100-M61)/100, 2)</f>
        <v>135.26</v>
      </c>
      <c r="K145" s="159">
        <f>'Затискачі для Блискавкозахисту'!J36</f>
        <v>0</v>
      </c>
      <c r="L145" s="159">
        <f t="shared" si="12"/>
        <v>0</v>
      </c>
      <c r="M145" s="1699"/>
    </row>
    <row r="146" spans="1:13" s="61" customFormat="1" ht="15" hidden="1" customHeight="1" outlineLevel="1" x14ac:dyDescent="0.2">
      <c r="A146" s="72" t="s">
        <v>572</v>
      </c>
      <c r="B146" s="76" t="s">
        <v>566</v>
      </c>
      <c r="C146" s="77" t="s">
        <v>203</v>
      </c>
      <c r="D146" s="109" t="str">
        <f t="shared" si="11"/>
        <v>04/168.3 Ni</v>
      </c>
      <c r="E146" s="114" t="s">
        <v>1436</v>
      </c>
      <c r="F146" s="43" t="s">
        <v>834</v>
      </c>
      <c r="G146" s="41" t="s">
        <v>16</v>
      </c>
      <c r="H146" s="41">
        <v>80084</v>
      </c>
      <c r="I146" s="1280">
        <v>166.19</v>
      </c>
      <c r="J146" s="1281">
        <f>ROUND(I146*(100-M61)/100, 2)</f>
        <v>166.19</v>
      </c>
      <c r="K146" s="159">
        <f>'Затискачі для Блискавкозахисту'!J37</f>
        <v>0</v>
      </c>
      <c r="L146" s="159">
        <f t="shared" si="12"/>
        <v>0</v>
      </c>
      <c r="M146" s="1699"/>
    </row>
    <row r="147" spans="1:13" s="61" customFormat="1" ht="12.75" hidden="1" outlineLevel="1" x14ac:dyDescent="0.2">
      <c r="A147" s="45" t="s">
        <v>1533</v>
      </c>
      <c r="B147" s="74" t="s">
        <v>522</v>
      </c>
      <c r="C147" s="46" t="s">
        <v>45</v>
      </c>
      <c r="D147" s="109" t="str">
        <f t="shared" ref="D147:D199" si="13">B147&amp;" "&amp;C147</f>
        <v>44/8.2 OC</v>
      </c>
      <c r="E147" s="112" t="s">
        <v>1439</v>
      </c>
      <c r="F147" s="42" t="s">
        <v>523</v>
      </c>
      <c r="G147" s="40" t="s">
        <v>16</v>
      </c>
      <c r="H147" s="40">
        <v>80007</v>
      </c>
      <c r="I147" s="1280">
        <v>100.41</v>
      </c>
      <c r="J147" s="1281">
        <f>ROUND(I147*(100-M118)/100, 2)</f>
        <v>100.41</v>
      </c>
      <c r="K147" s="159">
        <f>'Затискачі для Блискавкозахисту'!J38</f>
        <v>0</v>
      </c>
      <c r="L147" s="159">
        <f t="shared" ref="L147:L199" si="14">J147*K147</f>
        <v>0</v>
      </c>
      <c r="M147" s="1699"/>
    </row>
    <row r="148" spans="1:13" ht="12.75" hidden="1" outlineLevel="1" x14ac:dyDescent="0.2">
      <c r="A148" s="45" t="s">
        <v>524</v>
      </c>
      <c r="B148" s="74" t="s">
        <v>522</v>
      </c>
      <c r="C148" s="46" t="s">
        <v>207</v>
      </c>
      <c r="D148" s="109" t="str">
        <f t="shared" si="13"/>
        <v>44/8.2 OCH</v>
      </c>
      <c r="E148" s="112" t="s">
        <v>1440</v>
      </c>
      <c r="F148" s="42" t="s">
        <v>525</v>
      </c>
      <c r="G148" s="40" t="s">
        <v>16</v>
      </c>
      <c r="H148" s="40">
        <v>80006</v>
      </c>
      <c r="I148" s="1280">
        <v>135</v>
      </c>
      <c r="J148" s="1281">
        <f>ROUND(I148*(100-M118)/100, 2)</f>
        <v>135</v>
      </c>
      <c r="K148" s="159">
        <f>'Затискачі для Блискавкозахисту'!J39</f>
        <v>0</v>
      </c>
      <c r="L148" s="159">
        <f t="shared" si="14"/>
        <v>0</v>
      </c>
      <c r="M148" s="1699"/>
    </row>
    <row r="149" spans="1:13" ht="12.75" hidden="1" outlineLevel="1" x14ac:dyDescent="0.2">
      <c r="A149" s="78">
        <v>90096</v>
      </c>
      <c r="B149" s="76" t="s">
        <v>531</v>
      </c>
      <c r="C149" s="77" t="s">
        <v>45</v>
      </c>
      <c r="D149" s="109" t="str">
        <f t="shared" si="13"/>
        <v>44/8.3 OC</v>
      </c>
      <c r="E149" s="114" t="s">
        <v>1439</v>
      </c>
      <c r="F149" s="43" t="s">
        <v>532</v>
      </c>
      <c r="G149" s="41" t="s">
        <v>16</v>
      </c>
      <c r="H149" s="40">
        <v>90096</v>
      </c>
      <c r="I149" s="1280">
        <v>134</v>
      </c>
      <c r="J149" s="1281">
        <f>ROUND(I149*(100-M118)/100, 2)</f>
        <v>134</v>
      </c>
      <c r="K149" s="159">
        <f>'Затискачі для Блискавкозахисту'!J40</f>
        <v>0</v>
      </c>
      <c r="L149" s="159">
        <f t="shared" si="14"/>
        <v>0</v>
      </c>
      <c r="M149" s="1699"/>
    </row>
    <row r="150" spans="1:13" ht="12.75" hidden="1" outlineLevel="1" x14ac:dyDescent="0.2">
      <c r="A150" s="72" t="s">
        <v>533</v>
      </c>
      <c r="B150" s="76" t="s">
        <v>531</v>
      </c>
      <c r="C150" s="77" t="s">
        <v>207</v>
      </c>
      <c r="D150" s="109" t="str">
        <f t="shared" si="13"/>
        <v>44/8.3 OCH</v>
      </c>
      <c r="E150" s="114" t="s">
        <v>1440</v>
      </c>
      <c r="F150" s="43" t="s">
        <v>534</v>
      </c>
      <c r="G150" s="41" t="s">
        <v>16</v>
      </c>
      <c r="H150" s="40">
        <v>90097</v>
      </c>
      <c r="I150" s="1280">
        <v>169.2</v>
      </c>
      <c r="J150" s="1281">
        <f>ROUND(I150*(100-M118)/100, 2)</f>
        <v>169.2</v>
      </c>
      <c r="K150" s="159">
        <f>'Затискачі для Блискавкозахисту'!J41</f>
        <v>0</v>
      </c>
      <c r="L150" s="159">
        <f t="shared" si="14"/>
        <v>0</v>
      </c>
      <c r="M150" s="1699"/>
    </row>
    <row r="151" spans="1:13" s="61" customFormat="1" collapsed="1" x14ac:dyDescent="0.2">
      <c r="A151" s="35"/>
      <c r="B151" s="104" t="s">
        <v>578</v>
      </c>
      <c r="C151" s="36"/>
      <c r="D151" s="36"/>
      <c r="E151" s="108"/>
      <c r="F151" s="38"/>
      <c r="G151" s="37"/>
      <c r="H151" s="39"/>
      <c r="I151" s="37"/>
      <c r="J151" s="37"/>
      <c r="K151" s="160">
        <f>Прайс!J173</f>
        <v>0</v>
      </c>
      <c r="L151" s="160">
        <f t="shared" si="14"/>
        <v>0</v>
      </c>
      <c r="M151" s="1699"/>
    </row>
    <row r="152" spans="1:13" ht="12.75" hidden="1" outlineLevel="1" x14ac:dyDescent="0.2">
      <c r="A152" s="45" t="s">
        <v>229</v>
      </c>
      <c r="B152" s="65" t="s">
        <v>227</v>
      </c>
      <c r="C152" s="46" t="s">
        <v>45</v>
      </c>
      <c r="D152" s="109" t="str">
        <f t="shared" si="13"/>
        <v>70/04 OC</v>
      </c>
      <c r="E152" s="112" t="s">
        <v>228</v>
      </c>
      <c r="F152" s="42" t="s">
        <v>230</v>
      </c>
      <c r="G152" s="40" t="s">
        <v>16</v>
      </c>
      <c r="H152" s="40"/>
      <c r="I152" s="1280">
        <v>230.65</v>
      </c>
      <c r="J152" s="1281">
        <f>ROUND(I152*(100-M118)/100, 2)</f>
        <v>230.65</v>
      </c>
      <c r="K152" s="159">
        <f>'Затискачі для Блискавкозахисту'!J43</f>
        <v>0</v>
      </c>
      <c r="L152" s="159">
        <f t="shared" si="14"/>
        <v>0</v>
      </c>
      <c r="M152" s="1699"/>
    </row>
    <row r="153" spans="1:13" ht="12.75" hidden="1" outlineLevel="1" x14ac:dyDescent="0.2">
      <c r="A153" s="45" t="s">
        <v>233</v>
      </c>
      <c r="B153" s="65" t="s">
        <v>231</v>
      </c>
      <c r="C153" s="46" t="s">
        <v>207</v>
      </c>
      <c r="D153" s="109" t="str">
        <f t="shared" si="13"/>
        <v>70/30 OCH</v>
      </c>
      <c r="E153" s="112" t="s">
        <v>232</v>
      </c>
      <c r="F153" s="42" t="s">
        <v>234</v>
      </c>
      <c r="G153" s="40" t="s">
        <v>16</v>
      </c>
      <c r="H153" s="40"/>
      <c r="I153" s="1280">
        <v>167.21</v>
      </c>
      <c r="J153" s="1281">
        <f>ROUND(I153*(100-M118)/100, 2)</f>
        <v>167.21</v>
      </c>
      <c r="K153" s="159">
        <f>'Затискачі для Блискавкозахисту'!J44</f>
        <v>0</v>
      </c>
      <c r="L153" s="159">
        <f t="shared" si="14"/>
        <v>0</v>
      </c>
      <c r="M153" s="1699"/>
    </row>
    <row r="154" spans="1:13" ht="12.75" hidden="1" outlineLevel="1" x14ac:dyDescent="0.2">
      <c r="A154" s="45" t="s">
        <v>237</v>
      </c>
      <c r="B154" s="65" t="s">
        <v>235</v>
      </c>
      <c r="C154" s="46" t="s">
        <v>207</v>
      </c>
      <c r="D154" s="109" t="str">
        <f t="shared" si="13"/>
        <v>70/40 OCH</v>
      </c>
      <c r="E154" s="112" t="s">
        <v>236</v>
      </c>
      <c r="F154" s="42" t="s">
        <v>238</v>
      </c>
      <c r="G154" s="40" t="s">
        <v>16</v>
      </c>
      <c r="H154" s="40"/>
      <c r="I154" s="1280">
        <v>199.11</v>
      </c>
      <c r="J154" s="1281">
        <f>ROUND(I154*(100-M118)/100, 2)</f>
        <v>199.11</v>
      </c>
      <c r="K154" s="159">
        <f>'Затискачі для Блискавкозахисту'!J45</f>
        <v>0</v>
      </c>
      <c r="L154" s="159">
        <f t="shared" si="14"/>
        <v>0</v>
      </c>
      <c r="M154" s="1699"/>
    </row>
    <row r="155" spans="1:13" ht="12.75" hidden="1" outlineLevel="1" x14ac:dyDescent="0.2">
      <c r="A155" s="79" t="s">
        <v>581</v>
      </c>
      <c r="B155" s="65" t="s">
        <v>579</v>
      </c>
      <c r="C155" s="46" t="s">
        <v>211</v>
      </c>
      <c r="D155" s="109" t="str">
        <f t="shared" si="13"/>
        <v>70/10 AL</v>
      </c>
      <c r="E155" s="112" t="s">
        <v>580</v>
      </c>
      <c r="F155" s="42" t="s">
        <v>1666</v>
      </c>
      <c r="G155" s="40" t="s">
        <v>16</v>
      </c>
      <c r="H155" s="40"/>
      <c r="I155" s="1280">
        <v>108.63</v>
      </c>
      <c r="J155" s="1281">
        <f>ROUND(I155*(100-M118)/100, 2)</f>
        <v>108.63</v>
      </c>
      <c r="K155" s="159">
        <f>'Затискачі для Блискавкозахисту'!J46</f>
        <v>0</v>
      </c>
      <c r="L155" s="159">
        <f t="shared" si="14"/>
        <v>0</v>
      </c>
      <c r="M155" s="1699"/>
    </row>
    <row r="156" spans="1:13" ht="12.75" hidden="1" outlineLevel="1" x14ac:dyDescent="0.2">
      <c r="A156" s="45" t="s">
        <v>244</v>
      </c>
      <c r="B156" s="65" t="s">
        <v>242</v>
      </c>
      <c r="C156" s="46" t="s">
        <v>45</v>
      </c>
      <c r="D156" s="109" t="str">
        <f>B156&amp;" "&amp;C156</f>
        <v>70/140 OC</v>
      </c>
      <c r="E156" s="112" t="s">
        <v>243</v>
      </c>
      <c r="F156" s="42" t="s">
        <v>587</v>
      </c>
      <c r="G156" s="40" t="s">
        <v>16</v>
      </c>
      <c r="H156" s="40"/>
      <c r="I156" s="1280">
        <v>421.05</v>
      </c>
      <c r="J156" s="1281">
        <f>ROUND(I156*(100-M118)/100, 2)</f>
        <v>421.05</v>
      </c>
      <c r="K156" s="159">
        <f>'Затискачі для Блискавкозахисту'!J47</f>
        <v>0</v>
      </c>
      <c r="L156" s="159">
        <f>J156*K156</f>
        <v>0</v>
      </c>
      <c r="M156" s="1699"/>
    </row>
    <row r="157" spans="1:13" ht="12.75" hidden="1" outlineLevel="1" x14ac:dyDescent="0.2">
      <c r="A157" s="247" t="s">
        <v>869</v>
      </c>
      <c r="B157" s="950" t="s">
        <v>870</v>
      </c>
      <c r="C157" s="950" t="s">
        <v>12</v>
      </c>
      <c r="D157" s="245" t="str">
        <f>B157&amp;" "&amp;C157</f>
        <v>A07/1 PL</v>
      </c>
      <c r="E157" s="948" t="s">
        <v>871</v>
      </c>
      <c r="F157" s="80" t="s">
        <v>868</v>
      </c>
      <c r="G157" s="40" t="s">
        <v>16</v>
      </c>
      <c r="H157" s="1480" t="s">
        <v>1680</v>
      </c>
      <c r="I157" s="1294">
        <v>99.5</v>
      </c>
      <c r="J157" s="1295">
        <f>ROUND(I157*(100-M118)/100, 2)</f>
        <v>99.5</v>
      </c>
      <c r="K157" s="159">
        <f>'Затискачі для Блискавкозахисту'!J48</f>
        <v>0</v>
      </c>
      <c r="L157" s="159">
        <f>J157*K157</f>
        <v>0</v>
      </c>
      <c r="M157" s="1699"/>
    </row>
    <row r="158" spans="1:13" ht="12.75" hidden="1" outlineLevel="1" x14ac:dyDescent="0.2">
      <c r="A158" s="247" t="s">
        <v>872</v>
      </c>
      <c r="B158" s="950" t="s">
        <v>875</v>
      </c>
      <c r="C158" s="950" t="s">
        <v>12</v>
      </c>
      <c r="D158" s="245" t="str">
        <f>B158&amp;" "&amp;C158</f>
        <v>A07/2 PL</v>
      </c>
      <c r="E158" s="948" t="s">
        <v>873</v>
      </c>
      <c r="F158" s="80" t="s">
        <v>874</v>
      </c>
      <c r="G158" s="40" t="s">
        <v>16</v>
      </c>
      <c r="H158" s="1480"/>
      <c r="I158" s="1294">
        <v>22.22</v>
      </c>
      <c r="J158" s="1295">
        <f>ROUND(I158*(100-M118)/100, 2)</f>
        <v>22.22</v>
      </c>
      <c r="K158" s="159">
        <f>'Затискачі для Блискавкозахисту'!J49</f>
        <v>0</v>
      </c>
      <c r="L158" s="159">
        <f>J158*K158</f>
        <v>0</v>
      </c>
      <c r="M158" s="1699"/>
    </row>
    <row r="159" spans="1:13" ht="15" hidden="1" customHeight="1" outlineLevel="1" x14ac:dyDescent="0.2">
      <c r="A159" s="70">
        <v>150150</v>
      </c>
      <c r="B159" s="65" t="s">
        <v>920</v>
      </c>
      <c r="C159" s="46" t="s">
        <v>12</v>
      </c>
      <c r="D159" s="109" t="str">
        <f>B159&amp;" "&amp;C159</f>
        <v>68/4 PL</v>
      </c>
      <c r="E159" s="949" t="s">
        <v>1508</v>
      </c>
      <c r="F159" s="80" t="s">
        <v>1509</v>
      </c>
      <c r="G159" s="40" t="s">
        <v>16</v>
      </c>
      <c r="H159" s="1481" t="s">
        <v>1528</v>
      </c>
      <c r="I159" s="1280">
        <v>299</v>
      </c>
      <c r="J159" s="1281">
        <f>ROUND(I159*(100-M118)/100, 2)</f>
        <v>299</v>
      </c>
      <c r="K159" s="159">
        <f>'Затискачі для Блискавкозахисту'!J50</f>
        <v>0</v>
      </c>
      <c r="L159" s="159">
        <f t="shared" ref="L159" si="15">J159*K159</f>
        <v>0</v>
      </c>
      <c r="M159" s="1699"/>
    </row>
    <row r="160" spans="1:13" ht="12.75" hidden="1" outlineLevel="1" x14ac:dyDescent="0.2">
      <c r="A160" s="70">
        <v>68010</v>
      </c>
      <c r="B160" s="65" t="s">
        <v>582</v>
      </c>
      <c r="C160" s="46" t="s">
        <v>12</v>
      </c>
      <c r="D160" s="109" t="str">
        <f t="shared" si="13"/>
        <v>68/1 PL</v>
      </c>
      <c r="E160" s="949" t="s">
        <v>583</v>
      </c>
      <c r="F160" s="80" t="s">
        <v>584</v>
      </c>
      <c r="G160" s="40" t="s">
        <v>16</v>
      </c>
      <c r="H160" s="947" t="s">
        <v>1605</v>
      </c>
      <c r="I160" s="49">
        <v>359.7</v>
      </c>
      <c r="J160" s="156">
        <f t="shared" ref="J160:J162" si="16">ROUND(I160*(100-$J$2)/100, 2)</f>
        <v>359.7</v>
      </c>
      <c r="K160" s="159">
        <f>'Затискачі для Блискавкозахисту'!J51</f>
        <v>0</v>
      </c>
      <c r="L160" s="159">
        <f t="shared" si="14"/>
        <v>0</v>
      </c>
      <c r="M160" s="1699"/>
    </row>
    <row r="161" spans="1:13" ht="12.75" hidden="1" outlineLevel="1" x14ac:dyDescent="0.2">
      <c r="A161" s="70">
        <v>68020</v>
      </c>
      <c r="B161" s="65" t="s">
        <v>585</v>
      </c>
      <c r="C161" s="46" t="s">
        <v>12</v>
      </c>
      <c r="D161" s="109" t="str">
        <f t="shared" si="13"/>
        <v>68/2 PL</v>
      </c>
      <c r="E161" s="949" t="s">
        <v>583</v>
      </c>
      <c r="F161" s="80" t="s">
        <v>586</v>
      </c>
      <c r="G161" s="40" t="s">
        <v>16</v>
      </c>
      <c r="H161" s="947" t="s">
        <v>1605</v>
      </c>
      <c r="I161" s="49">
        <v>525.6</v>
      </c>
      <c r="J161" s="156">
        <f t="shared" si="16"/>
        <v>525.6</v>
      </c>
      <c r="K161" s="159">
        <f>'Затискачі для Блискавкозахисту'!J52</f>
        <v>0</v>
      </c>
      <c r="L161" s="159">
        <f t="shared" si="14"/>
        <v>0</v>
      </c>
      <c r="M161" s="1699"/>
    </row>
    <row r="162" spans="1:13" ht="12.75" hidden="1" outlineLevel="1" x14ac:dyDescent="0.2">
      <c r="A162" s="70">
        <v>68040</v>
      </c>
      <c r="B162" s="65" t="s">
        <v>920</v>
      </c>
      <c r="C162" s="46" t="s">
        <v>12</v>
      </c>
      <c r="D162" s="109" t="str">
        <f t="shared" si="13"/>
        <v>68/4 PL</v>
      </c>
      <c r="E162" s="112" t="s">
        <v>1030</v>
      </c>
      <c r="F162" s="42" t="s">
        <v>1031</v>
      </c>
      <c r="G162" s="40" t="s">
        <v>16</v>
      </c>
      <c r="H162" s="947" t="s">
        <v>1605</v>
      </c>
      <c r="I162" s="49">
        <v>749.9</v>
      </c>
      <c r="J162" s="156">
        <f t="shared" si="16"/>
        <v>749.9</v>
      </c>
      <c r="K162" s="159">
        <f>'Затискачі для Блискавкозахисту'!J53</f>
        <v>0</v>
      </c>
      <c r="L162" s="159">
        <f t="shared" si="14"/>
        <v>0</v>
      </c>
      <c r="M162" s="1699"/>
    </row>
    <row r="163" spans="1:13" collapsed="1" x14ac:dyDescent="0.2">
      <c r="A163" s="35"/>
      <c r="B163" s="104" t="s">
        <v>246</v>
      </c>
      <c r="C163" s="36"/>
      <c r="D163" s="36"/>
      <c r="E163" s="108"/>
      <c r="F163" s="38"/>
      <c r="G163" s="37"/>
      <c r="H163" s="39"/>
      <c r="I163" s="37"/>
      <c r="J163" s="37"/>
      <c r="K163" s="160">
        <f>Прайс!J190</f>
        <v>0</v>
      </c>
      <c r="L163" s="160">
        <f t="shared" si="14"/>
        <v>0</v>
      </c>
    </row>
    <row r="164" spans="1:13" ht="12.75" hidden="1" outlineLevel="1" x14ac:dyDescent="0.2">
      <c r="A164" s="72" t="s">
        <v>590</v>
      </c>
      <c r="B164" s="81" t="s">
        <v>588</v>
      </c>
      <c r="C164" s="44" t="s">
        <v>211</v>
      </c>
      <c r="D164" s="109" t="str">
        <f t="shared" si="13"/>
        <v>53/16/15 AL</v>
      </c>
      <c r="E164" s="110" t="s">
        <v>589</v>
      </c>
      <c r="F164" s="42" t="s">
        <v>247</v>
      </c>
      <c r="G164" s="40" t="s">
        <v>16</v>
      </c>
      <c r="H164" s="40"/>
      <c r="I164" s="1335">
        <v>586.82000000000005</v>
      </c>
      <c r="J164" s="1336">
        <f>ROUND(I164*(100-M164)/100, 2)</f>
        <v>586.82000000000005</v>
      </c>
      <c r="K164" s="159">
        <f>Блискавкоприймачі!J6</f>
        <v>0</v>
      </c>
      <c r="L164" s="159">
        <f t="shared" si="14"/>
        <v>0</v>
      </c>
      <c r="M164" s="1700">
        <f>Блискавкоприймачі!I3</f>
        <v>0</v>
      </c>
    </row>
    <row r="165" spans="1:13" ht="12.75" hidden="1" outlineLevel="1" x14ac:dyDescent="0.2">
      <c r="A165" s="72" t="s">
        <v>593</v>
      </c>
      <c r="B165" s="81" t="s">
        <v>591</v>
      </c>
      <c r="C165" s="44" t="s">
        <v>211</v>
      </c>
      <c r="D165" s="109" t="str">
        <f t="shared" si="13"/>
        <v>53/16/20 AL</v>
      </c>
      <c r="E165" s="110" t="s">
        <v>592</v>
      </c>
      <c r="F165" s="42" t="s">
        <v>247</v>
      </c>
      <c r="G165" s="40" t="s">
        <v>16</v>
      </c>
      <c r="H165" s="40"/>
      <c r="I165" s="1335">
        <v>743.83</v>
      </c>
      <c r="J165" s="1336">
        <f>ROUND(I165*(100-M164)/100, 2)</f>
        <v>743.83</v>
      </c>
      <c r="K165" s="159">
        <f>Блискавкоприймачі!J7</f>
        <v>0</v>
      </c>
      <c r="L165" s="159">
        <f t="shared" si="14"/>
        <v>0</v>
      </c>
      <c r="M165" s="1700"/>
    </row>
    <row r="166" spans="1:13" ht="12.75" hidden="1" outlineLevel="1" x14ac:dyDescent="0.2">
      <c r="A166" s="72" t="s">
        <v>596</v>
      </c>
      <c r="B166" s="81" t="s">
        <v>594</v>
      </c>
      <c r="C166" s="44" t="s">
        <v>211</v>
      </c>
      <c r="D166" s="109" t="str">
        <f t="shared" si="13"/>
        <v>53/16/25 AL</v>
      </c>
      <c r="E166" s="110" t="s">
        <v>595</v>
      </c>
      <c r="F166" s="42" t="s">
        <v>247</v>
      </c>
      <c r="G166" s="40" t="s">
        <v>16</v>
      </c>
      <c r="H166" s="40"/>
      <c r="I166" s="1335">
        <v>969.32</v>
      </c>
      <c r="J166" s="1336">
        <f>ROUND(I166*(100-M164)/100, 2)</f>
        <v>969.32</v>
      </c>
      <c r="K166" s="159">
        <f>Блискавкоприймачі!J8</f>
        <v>0</v>
      </c>
      <c r="L166" s="159">
        <f t="shared" si="14"/>
        <v>0</v>
      </c>
      <c r="M166" s="1700"/>
    </row>
    <row r="167" spans="1:13" ht="12.75" hidden="1" outlineLevel="1" x14ac:dyDescent="0.2">
      <c r="A167" s="72" t="s">
        <v>599</v>
      </c>
      <c r="B167" s="81" t="s">
        <v>597</v>
      </c>
      <c r="C167" s="44" t="s">
        <v>211</v>
      </c>
      <c r="D167" s="109" t="str">
        <f t="shared" si="13"/>
        <v>53/16/30 AL</v>
      </c>
      <c r="E167" s="110" t="s">
        <v>598</v>
      </c>
      <c r="F167" s="42" t="s">
        <v>247</v>
      </c>
      <c r="G167" s="40" t="s">
        <v>16</v>
      </c>
      <c r="H167" s="40"/>
      <c r="I167" s="1335">
        <v>1164.45</v>
      </c>
      <c r="J167" s="1336">
        <f t="shared" ref="J167:J174" si="17">ROUND(I167*(100-$J$2)/100, 2)</f>
        <v>1164.45</v>
      </c>
      <c r="K167" s="159">
        <f>Блискавкоприймачі!J9</f>
        <v>0</v>
      </c>
      <c r="L167" s="159">
        <f t="shared" si="14"/>
        <v>0</v>
      </c>
      <c r="M167" s="1700"/>
    </row>
    <row r="168" spans="1:13" ht="12.75" hidden="1" outlineLevel="1" x14ac:dyDescent="0.2">
      <c r="A168" s="72" t="s">
        <v>602</v>
      </c>
      <c r="B168" s="81" t="s">
        <v>600</v>
      </c>
      <c r="C168" s="44" t="s">
        <v>211</v>
      </c>
      <c r="D168" s="109" t="str">
        <f t="shared" si="13"/>
        <v>53/16/35 AL</v>
      </c>
      <c r="E168" s="110" t="s">
        <v>601</v>
      </c>
      <c r="F168" s="42" t="s">
        <v>247</v>
      </c>
      <c r="G168" s="40" t="s">
        <v>16</v>
      </c>
      <c r="H168" s="40"/>
      <c r="I168" s="1335">
        <v>1405.32</v>
      </c>
      <c r="J168" s="1336">
        <f>ROUND(I168*(100-M164)/100, 2)</f>
        <v>1405.32</v>
      </c>
      <c r="K168" s="159">
        <f>Блискавкоприймачі!J10</f>
        <v>0</v>
      </c>
      <c r="L168" s="159">
        <f t="shared" si="14"/>
        <v>0</v>
      </c>
      <c r="M168" s="1700"/>
    </row>
    <row r="169" spans="1:13" ht="12.75" hidden="1" outlineLevel="1" x14ac:dyDescent="0.2">
      <c r="A169" s="72" t="s">
        <v>605</v>
      </c>
      <c r="B169" s="81" t="s">
        <v>603</v>
      </c>
      <c r="C169" s="44" t="s">
        <v>211</v>
      </c>
      <c r="D169" s="109" t="str">
        <f t="shared" si="13"/>
        <v>53/16/40 AL</v>
      </c>
      <c r="E169" s="110" t="s">
        <v>604</v>
      </c>
      <c r="F169" s="42" t="s">
        <v>247</v>
      </c>
      <c r="G169" s="40" t="s">
        <v>16</v>
      </c>
      <c r="H169" s="40"/>
      <c r="I169" s="1335">
        <v>1593.67</v>
      </c>
      <c r="J169" s="1336">
        <f>ROUND(I169*(100-M164)/100, 2)</f>
        <v>1593.67</v>
      </c>
      <c r="K169" s="159">
        <f>Блискавкоприймачі!J11</f>
        <v>0</v>
      </c>
      <c r="L169" s="159">
        <f t="shared" si="14"/>
        <v>0</v>
      </c>
      <c r="M169" s="1700"/>
    </row>
    <row r="170" spans="1:13" ht="12.75" hidden="1" outlineLevel="1" x14ac:dyDescent="0.2">
      <c r="A170" s="72" t="s">
        <v>884</v>
      </c>
      <c r="B170" s="81" t="s">
        <v>876</v>
      </c>
      <c r="C170" s="44" t="s">
        <v>200</v>
      </c>
      <c r="D170" s="109" t="str">
        <f t="shared" si="13"/>
        <v>53/12/15 Cu</v>
      </c>
      <c r="E170" s="112" t="s">
        <v>877</v>
      </c>
      <c r="F170" s="42" t="s">
        <v>878</v>
      </c>
      <c r="G170" s="40" t="s">
        <v>16</v>
      </c>
      <c r="H170" s="40"/>
      <c r="I170" s="1335">
        <v>1893.74</v>
      </c>
      <c r="J170" s="1336">
        <f>ROUND(I170*(100-M164)/100, 2)</f>
        <v>1893.74</v>
      </c>
      <c r="K170" s="159">
        <f>Блискавкоприймачі!J12</f>
        <v>0</v>
      </c>
      <c r="L170" s="159">
        <f t="shared" si="14"/>
        <v>0</v>
      </c>
      <c r="M170" s="1700"/>
    </row>
    <row r="171" spans="1:13" ht="12.75" hidden="1" outlineLevel="1" x14ac:dyDescent="0.2">
      <c r="A171" s="72" t="s">
        <v>886</v>
      </c>
      <c r="B171" s="81" t="s">
        <v>881</v>
      </c>
      <c r="C171" s="44" t="s">
        <v>200</v>
      </c>
      <c r="D171" s="109" t="str">
        <f t="shared" si="13"/>
        <v>53/12/20 Cu</v>
      </c>
      <c r="E171" s="112" t="s">
        <v>879</v>
      </c>
      <c r="F171" s="42" t="s">
        <v>878</v>
      </c>
      <c r="G171" s="40" t="s">
        <v>16</v>
      </c>
      <c r="H171" s="40"/>
      <c r="I171" s="1335">
        <v>2546.1</v>
      </c>
      <c r="J171" s="1336">
        <f>ROUND(I171*(100-M164)/100, 2)</f>
        <v>2546.1</v>
      </c>
      <c r="K171" s="159">
        <f>Блискавкоприймачі!J13</f>
        <v>0</v>
      </c>
      <c r="L171" s="159">
        <f t="shared" si="14"/>
        <v>0</v>
      </c>
      <c r="M171" s="1700"/>
    </row>
    <row r="172" spans="1:13" ht="12.75" hidden="1" outlineLevel="1" x14ac:dyDescent="0.2">
      <c r="A172" s="72" t="s">
        <v>887</v>
      </c>
      <c r="B172" s="81" t="s">
        <v>882</v>
      </c>
      <c r="C172" s="44" t="s">
        <v>200</v>
      </c>
      <c r="D172" s="109" t="str">
        <f t="shared" si="13"/>
        <v>53/12/25 Cu</v>
      </c>
      <c r="E172" s="112" t="s">
        <v>880</v>
      </c>
      <c r="F172" s="42" t="s">
        <v>878</v>
      </c>
      <c r="G172" s="40" t="s">
        <v>16</v>
      </c>
      <c r="H172" s="40"/>
      <c r="I172" s="1335">
        <v>3511.4</v>
      </c>
      <c r="J172" s="1336">
        <f>ROUND(I172*(100-M164)/100, 2)</f>
        <v>3511.4</v>
      </c>
      <c r="K172" s="159">
        <f>Блискавкоприймачі!J14</f>
        <v>0</v>
      </c>
      <c r="L172" s="159">
        <f t="shared" si="14"/>
        <v>0</v>
      </c>
      <c r="M172" s="1700"/>
    </row>
    <row r="173" spans="1:13" ht="12.75" hidden="1" outlineLevel="1" x14ac:dyDescent="0.2">
      <c r="A173" s="72" t="s">
        <v>608</v>
      </c>
      <c r="B173" s="81" t="s">
        <v>606</v>
      </c>
      <c r="C173" s="44"/>
      <c r="D173" s="109" t="str">
        <f t="shared" si="13"/>
        <v xml:space="preserve">55/16/14 </v>
      </c>
      <c r="E173" s="112" t="s">
        <v>607</v>
      </c>
      <c r="F173" s="42" t="s">
        <v>248</v>
      </c>
      <c r="G173" s="40" t="s">
        <v>16</v>
      </c>
      <c r="H173" s="947" t="s">
        <v>1515</v>
      </c>
      <c r="I173" s="49">
        <v>21.05</v>
      </c>
      <c r="J173" s="157">
        <f t="shared" si="17"/>
        <v>21.05</v>
      </c>
      <c r="K173" s="159">
        <f>Прайс!J200</f>
        <v>0</v>
      </c>
      <c r="L173" s="159">
        <f t="shared" si="14"/>
        <v>0</v>
      </c>
      <c r="M173" s="1700"/>
    </row>
    <row r="174" spans="1:13" ht="12.75" hidden="1" outlineLevel="1" x14ac:dyDescent="0.2">
      <c r="A174" s="72" t="s">
        <v>611</v>
      </c>
      <c r="B174" s="81" t="s">
        <v>609</v>
      </c>
      <c r="C174" s="44"/>
      <c r="D174" s="109" t="str">
        <f t="shared" si="13"/>
        <v xml:space="preserve">55/16/20 </v>
      </c>
      <c r="E174" s="112" t="s">
        <v>610</v>
      </c>
      <c r="F174" s="42" t="s">
        <v>249</v>
      </c>
      <c r="G174" s="40" t="s">
        <v>16</v>
      </c>
      <c r="H174" s="947" t="s">
        <v>1515</v>
      </c>
      <c r="I174" s="49">
        <v>22.37</v>
      </c>
      <c r="J174" s="157">
        <f t="shared" si="17"/>
        <v>22.37</v>
      </c>
      <c r="K174" s="159">
        <f>Прайс!J201</f>
        <v>0</v>
      </c>
      <c r="L174" s="159">
        <f t="shared" si="14"/>
        <v>0</v>
      </c>
      <c r="M174" s="1700"/>
    </row>
    <row r="175" spans="1:13" ht="12.75" hidden="1" outlineLevel="1" x14ac:dyDescent="0.2">
      <c r="A175" s="72" t="s">
        <v>921</v>
      </c>
      <c r="B175" s="81" t="s">
        <v>922</v>
      </c>
      <c r="C175" s="44" t="s">
        <v>1514</v>
      </c>
      <c r="D175" s="109" t="str">
        <f t="shared" si="13"/>
        <v>M15/1 Ос</v>
      </c>
      <c r="E175" s="112" t="s">
        <v>1534</v>
      </c>
      <c r="F175" s="42" t="s">
        <v>1535</v>
      </c>
      <c r="G175" s="40" t="s">
        <v>16</v>
      </c>
      <c r="H175" s="1479" t="s">
        <v>1679</v>
      </c>
      <c r="I175" s="1335">
        <v>449.82</v>
      </c>
      <c r="J175" s="1336">
        <f>ROUND(I175*(100-M164)/100, 2)</f>
        <v>449.82</v>
      </c>
      <c r="K175" s="159">
        <f>Блискавкоприймачі!J17</f>
        <v>0</v>
      </c>
      <c r="L175" s="159">
        <f t="shared" si="14"/>
        <v>0</v>
      </c>
      <c r="M175" s="1700"/>
    </row>
    <row r="176" spans="1:13" ht="12.75" hidden="1" outlineLevel="1" x14ac:dyDescent="0.2">
      <c r="A176" s="45" t="s">
        <v>253</v>
      </c>
      <c r="B176" s="65" t="s">
        <v>250</v>
      </c>
      <c r="C176" s="46" t="s">
        <v>251</v>
      </c>
      <c r="D176" s="109" t="str">
        <f t="shared" si="13"/>
        <v>50/10/101 AL, OC</v>
      </c>
      <c r="E176" s="112" t="s">
        <v>252</v>
      </c>
      <c r="F176" s="42" t="s">
        <v>612</v>
      </c>
      <c r="G176" s="40" t="s">
        <v>16</v>
      </c>
      <c r="H176" s="40"/>
      <c r="I176" s="1335">
        <v>607.39</v>
      </c>
      <c r="J176" s="1336">
        <f>ROUND(I176*(100-M164)/100, 2)</f>
        <v>607.39</v>
      </c>
      <c r="K176" s="159">
        <f>Блискавкоприймачі!J18</f>
        <v>0</v>
      </c>
      <c r="L176" s="159">
        <f t="shared" si="14"/>
        <v>0</v>
      </c>
      <c r="M176" s="1700"/>
    </row>
    <row r="177" spans="1:13" ht="12.75" hidden="1" outlineLevel="1" x14ac:dyDescent="0.2">
      <c r="A177" s="45" t="s">
        <v>257</v>
      </c>
      <c r="B177" s="65" t="s">
        <v>255</v>
      </c>
      <c r="C177" s="46" t="s">
        <v>251</v>
      </c>
      <c r="D177" s="109" t="str">
        <f t="shared" si="13"/>
        <v>50/10/105 AL, OC</v>
      </c>
      <c r="E177" s="112" t="s">
        <v>256</v>
      </c>
      <c r="F177" s="42" t="s">
        <v>613</v>
      </c>
      <c r="G177" s="40" t="s">
        <v>16</v>
      </c>
      <c r="H177" s="40"/>
      <c r="I177" s="1335">
        <v>627.29999999999995</v>
      </c>
      <c r="J177" s="1336">
        <f>ROUND(I177*(100-M164)/100, 2)</f>
        <v>627.29999999999995</v>
      </c>
      <c r="K177" s="159">
        <f>Блискавкоприймачі!J19</f>
        <v>0</v>
      </c>
      <c r="L177" s="159">
        <f t="shared" si="14"/>
        <v>0</v>
      </c>
      <c r="M177" s="1700"/>
    </row>
    <row r="178" spans="1:13" ht="12.75" hidden="1" outlineLevel="1" x14ac:dyDescent="0.2">
      <c r="A178" s="45" t="s">
        <v>616</v>
      </c>
      <c r="B178" s="65" t="s">
        <v>614</v>
      </c>
      <c r="C178" s="46" t="s">
        <v>251</v>
      </c>
      <c r="D178" s="109" t="str">
        <f t="shared" si="13"/>
        <v>50/10/201 AL, OC</v>
      </c>
      <c r="E178" s="999" t="s">
        <v>615</v>
      </c>
      <c r="F178" s="42" t="s">
        <v>617</v>
      </c>
      <c r="G178" s="40" t="s">
        <v>16</v>
      </c>
      <c r="H178" s="947" t="s">
        <v>1515</v>
      </c>
      <c r="I178" s="49">
        <v>540.48</v>
      </c>
      <c r="J178" s="156">
        <f t="shared" ref="J178:J190" si="18">ROUND(I178*(100-$J$2)/100, 2)</f>
        <v>540.48</v>
      </c>
      <c r="K178" s="159">
        <f>Прайс!J205</f>
        <v>0</v>
      </c>
      <c r="L178" s="159">
        <f t="shared" si="14"/>
        <v>0</v>
      </c>
      <c r="M178" s="1700"/>
    </row>
    <row r="179" spans="1:13" ht="12.75" hidden="1" outlineLevel="1" x14ac:dyDescent="0.2">
      <c r="A179" s="45" t="s">
        <v>261</v>
      </c>
      <c r="B179" s="65" t="s">
        <v>259</v>
      </c>
      <c r="C179" s="46" t="s">
        <v>251</v>
      </c>
      <c r="D179" s="109" t="str">
        <f>B179&amp;" "&amp;C179</f>
        <v>50/10/205 AL, OC</v>
      </c>
      <c r="E179" s="999" t="s">
        <v>260</v>
      </c>
      <c r="F179" s="42" t="s">
        <v>618</v>
      </c>
      <c r="G179" s="40" t="s">
        <v>16</v>
      </c>
      <c r="H179" s="947" t="s">
        <v>1515</v>
      </c>
      <c r="I179" s="49">
        <v>569.55999999999995</v>
      </c>
      <c r="J179" s="156">
        <f t="shared" si="18"/>
        <v>569.55999999999995</v>
      </c>
      <c r="K179" s="159">
        <f>Прайс!J206</f>
        <v>0</v>
      </c>
      <c r="L179" s="159">
        <f t="shared" si="14"/>
        <v>0</v>
      </c>
      <c r="M179" s="1700"/>
    </row>
    <row r="180" spans="1:13" ht="12.75" hidden="1" outlineLevel="1" x14ac:dyDescent="0.2">
      <c r="A180" s="45" t="s">
        <v>893</v>
      </c>
      <c r="B180" s="65" t="s">
        <v>888</v>
      </c>
      <c r="C180" s="46" t="s">
        <v>890</v>
      </c>
      <c r="D180" s="109" t="str">
        <f>B180&amp;" "&amp;C180</f>
        <v>50/10/401 AL, OCH</v>
      </c>
      <c r="E180" s="112" t="s">
        <v>891</v>
      </c>
      <c r="F180" s="42" t="s">
        <v>895</v>
      </c>
      <c r="G180" s="40" t="s">
        <v>16</v>
      </c>
      <c r="H180" s="40"/>
      <c r="I180" s="1335">
        <v>603.32000000000005</v>
      </c>
      <c r="J180" s="1337">
        <f>ROUND(I180*(100-M164)/100, 2)</f>
        <v>603.32000000000005</v>
      </c>
      <c r="K180" s="159">
        <f>Блискавкоприймачі!J22</f>
        <v>0</v>
      </c>
      <c r="L180" s="159">
        <f t="shared" si="14"/>
        <v>0</v>
      </c>
      <c r="M180" s="1700"/>
    </row>
    <row r="181" spans="1:13" ht="12.75" hidden="1" outlineLevel="1" x14ac:dyDescent="0.2">
      <c r="A181" s="45" t="s">
        <v>894</v>
      </c>
      <c r="B181" s="65" t="s">
        <v>889</v>
      </c>
      <c r="C181" s="46" t="s">
        <v>890</v>
      </c>
      <c r="D181" s="109" t="str">
        <f>B181&amp;" "&amp;C181</f>
        <v>50/10/405 AL, OCH</v>
      </c>
      <c r="E181" s="112" t="s">
        <v>892</v>
      </c>
      <c r="F181" s="42" t="s">
        <v>895</v>
      </c>
      <c r="G181" s="40" t="s">
        <v>16</v>
      </c>
      <c r="H181" s="40"/>
      <c r="I181" s="1335">
        <v>647.87</v>
      </c>
      <c r="J181" s="1337">
        <f>ROUND(I181*(100-M164)/100, 2)</f>
        <v>647.87</v>
      </c>
      <c r="K181" s="159">
        <f>Блискавкоприймачі!J23</f>
        <v>0</v>
      </c>
      <c r="L181" s="159">
        <f t="shared" si="14"/>
        <v>0</v>
      </c>
      <c r="M181" s="1700"/>
    </row>
    <row r="182" spans="1:13" ht="12.75" hidden="1" outlineLevel="1" x14ac:dyDescent="0.2">
      <c r="A182" s="45" t="s">
        <v>747</v>
      </c>
      <c r="B182" s="65" t="s">
        <v>745</v>
      </c>
      <c r="C182" s="46" t="s">
        <v>251</v>
      </c>
      <c r="D182" s="109" t="str">
        <f t="shared" si="13"/>
        <v>50/10/301 AL, OC</v>
      </c>
      <c r="E182" s="112" t="s">
        <v>746</v>
      </c>
      <c r="F182" s="42" t="s">
        <v>748</v>
      </c>
      <c r="G182" s="40" t="s">
        <v>16</v>
      </c>
      <c r="H182" s="40"/>
      <c r="I182" s="1335">
        <v>633.45000000000005</v>
      </c>
      <c r="J182" s="1337">
        <f>ROUND(I182*(100-M164)/100, 2)</f>
        <v>633.45000000000005</v>
      </c>
      <c r="K182" s="159">
        <f>Блискавкоприймачі!J24</f>
        <v>0</v>
      </c>
      <c r="L182" s="159">
        <f t="shared" si="14"/>
        <v>0</v>
      </c>
      <c r="M182" s="1700"/>
    </row>
    <row r="183" spans="1:13" ht="12.75" hidden="1" outlineLevel="1" x14ac:dyDescent="0.2">
      <c r="A183" s="45" t="s">
        <v>751</v>
      </c>
      <c r="B183" s="65" t="s">
        <v>749</v>
      </c>
      <c r="C183" s="46" t="s">
        <v>251</v>
      </c>
      <c r="D183" s="109" t="str">
        <f t="shared" si="13"/>
        <v>50/10/305 AL, OC</v>
      </c>
      <c r="E183" s="112" t="s">
        <v>750</v>
      </c>
      <c r="F183" s="42" t="s">
        <v>748</v>
      </c>
      <c r="G183" s="40" t="s">
        <v>16</v>
      </c>
      <c r="H183" s="40"/>
      <c r="I183" s="1335">
        <v>654.21</v>
      </c>
      <c r="J183" s="1337">
        <f>ROUND(I183*(100-M164)/100, 2)</f>
        <v>654.21</v>
      </c>
      <c r="K183" s="159">
        <f>Блискавкоприймачі!J25</f>
        <v>0</v>
      </c>
      <c r="L183" s="159">
        <f t="shared" si="14"/>
        <v>0</v>
      </c>
      <c r="M183" s="1700"/>
    </row>
    <row r="184" spans="1:13" ht="12.75" hidden="1" outlineLevel="1" x14ac:dyDescent="0.2">
      <c r="A184" s="45" t="s">
        <v>264</v>
      </c>
      <c r="B184" s="65" t="s">
        <v>262</v>
      </c>
      <c r="C184" s="46" t="s">
        <v>251</v>
      </c>
      <c r="D184" s="109" t="str">
        <f t="shared" si="13"/>
        <v>50/10/110 AL, OC</v>
      </c>
      <c r="E184" s="112" t="s">
        <v>263</v>
      </c>
      <c r="F184" s="42" t="s">
        <v>619</v>
      </c>
      <c r="G184" s="40" t="s">
        <v>16</v>
      </c>
      <c r="H184" s="40"/>
      <c r="I184" s="1335">
        <v>797</v>
      </c>
      <c r="J184" s="1337">
        <f>ROUND(I184*(100-M164)/100, 2)</f>
        <v>797</v>
      </c>
      <c r="K184" s="159">
        <f>Блискавкоприймачі!J26</f>
        <v>0</v>
      </c>
      <c r="L184" s="159">
        <f t="shared" si="14"/>
        <v>0</v>
      </c>
      <c r="M184" s="1700"/>
    </row>
    <row r="185" spans="1:13" ht="12.75" hidden="1" outlineLevel="1" x14ac:dyDescent="0.2">
      <c r="A185" s="45" t="s">
        <v>267</v>
      </c>
      <c r="B185" s="65" t="s">
        <v>265</v>
      </c>
      <c r="C185" s="46" t="s">
        <v>251</v>
      </c>
      <c r="D185" s="109" t="str">
        <f t="shared" si="13"/>
        <v>50/10/115 AL, OC</v>
      </c>
      <c r="E185" s="112" t="s">
        <v>266</v>
      </c>
      <c r="F185" s="42" t="s">
        <v>613</v>
      </c>
      <c r="G185" s="40" t="s">
        <v>16</v>
      </c>
      <c r="H185" s="40"/>
      <c r="I185" s="1335">
        <v>978.72</v>
      </c>
      <c r="J185" s="1337">
        <f>ROUND(I185*(100-M164)/100, 2)</f>
        <v>978.72</v>
      </c>
      <c r="K185" s="159">
        <f>Блискавкоприймачі!J27</f>
        <v>0</v>
      </c>
      <c r="L185" s="159">
        <f t="shared" si="14"/>
        <v>0</v>
      </c>
      <c r="M185" s="1700"/>
    </row>
    <row r="186" spans="1:13" ht="12.75" hidden="1" outlineLevel="1" x14ac:dyDescent="0.2">
      <c r="A186" s="45" t="s">
        <v>270</v>
      </c>
      <c r="B186" s="65" t="s">
        <v>268</v>
      </c>
      <c r="C186" s="46" t="s">
        <v>251</v>
      </c>
      <c r="D186" s="109" t="str">
        <f t="shared" si="13"/>
        <v>50/10/120 AL, OC</v>
      </c>
      <c r="E186" s="112" t="s">
        <v>269</v>
      </c>
      <c r="F186" s="42" t="s">
        <v>620</v>
      </c>
      <c r="G186" s="40" t="s">
        <v>16</v>
      </c>
      <c r="H186" s="40"/>
      <c r="I186" s="1335">
        <v>1061.79</v>
      </c>
      <c r="J186" s="1337">
        <f>ROUND(I186*(100-M164)/100, 2)</f>
        <v>1061.79</v>
      </c>
      <c r="K186" s="159">
        <f>Блискавкоприймачі!J28</f>
        <v>0</v>
      </c>
      <c r="L186" s="159">
        <f t="shared" si="14"/>
        <v>0</v>
      </c>
      <c r="M186" s="1700"/>
    </row>
    <row r="187" spans="1:13" ht="12.75" hidden="1" outlineLevel="1" x14ac:dyDescent="0.2">
      <c r="A187" s="45" t="s">
        <v>273</v>
      </c>
      <c r="B187" s="65" t="s">
        <v>271</v>
      </c>
      <c r="C187" s="46" t="s">
        <v>251</v>
      </c>
      <c r="D187" s="109" t="str">
        <f t="shared" si="13"/>
        <v>50/10/210 AL, OC</v>
      </c>
      <c r="E187" s="999" t="s">
        <v>272</v>
      </c>
      <c r="F187" s="42" t="s">
        <v>617</v>
      </c>
      <c r="G187" s="40" t="s">
        <v>16</v>
      </c>
      <c r="H187" s="947" t="s">
        <v>1515</v>
      </c>
      <c r="I187" s="49">
        <v>695.7</v>
      </c>
      <c r="J187" s="156">
        <f t="shared" si="18"/>
        <v>695.7</v>
      </c>
      <c r="K187" s="159">
        <f>Блискавкоприймачі!J29</f>
        <v>0</v>
      </c>
      <c r="L187" s="159">
        <f t="shared" si="14"/>
        <v>0</v>
      </c>
      <c r="M187" s="1700"/>
    </row>
    <row r="188" spans="1:13" ht="12.75" hidden="1" outlineLevel="1" x14ac:dyDescent="0.2">
      <c r="A188" s="45" t="s">
        <v>276</v>
      </c>
      <c r="B188" s="65" t="s">
        <v>274</v>
      </c>
      <c r="C188" s="46" t="s">
        <v>251</v>
      </c>
      <c r="D188" s="109" t="str">
        <f t="shared" si="13"/>
        <v>50/10/215 AL, OC</v>
      </c>
      <c r="E188" s="999" t="s">
        <v>275</v>
      </c>
      <c r="F188" s="42" t="s">
        <v>618</v>
      </c>
      <c r="G188" s="40" t="s">
        <v>16</v>
      </c>
      <c r="H188" s="947" t="s">
        <v>1515</v>
      </c>
      <c r="I188" s="49">
        <v>845.94</v>
      </c>
      <c r="J188" s="156">
        <f t="shared" si="18"/>
        <v>845.94</v>
      </c>
      <c r="K188" s="159">
        <f>Блискавкоприймачі!J30</f>
        <v>0</v>
      </c>
      <c r="L188" s="159">
        <f t="shared" si="14"/>
        <v>0</v>
      </c>
      <c r="M188" s="1700"/>
    </row>
    <row r="189" spans="1:13" ht="12.75" hidden="1" outlineLevel="1" x14ac:dyDescent="0.2">
      <c r="A189" s="45" t="s">
        <v>279</v>
      </c>
      <c r="B189" s="65" t="s">
        <v>277</v>
      </c>
      <c r="C189" s="46" t="s">
        <v>251</v>
      </c>
      <c r="D189" s="109" t="str">
        <f t="shared" si="13"/>
        <v>50/10/220 AL, OC</v>
      </c>
      <c r="E189" s="999" t="s">
        <v>278</v>
      </c>
      <c r="F189" s="42" t="s">
        <v>621</v>
      </c>
      <c r="G189" s="40" t="s">
        <v>16</v>
      </c>
      <c r="H189" s="947" t="s">
        <v>1515</v>
      </c>
      <c r="I189" s="49">
        <v>899.11</v>
      </c>
      <c r="J189" s="156">
        <f t="shared" si="18"/>
        <v>899.11</v>
      </c>
      <c r="K189" s="159">
        <f>Блискавкоприймачі!J31</f>
        <v>0</v>
      </c>
      <c r="L189" s="159">
        <f t="shared" si="14"/>
        <v>0</v>
      </c>
      <c r="M189" s="1700"/>
    </row>
    <row r="190" spans="1:13" ht="12.75" hidden="1" outlineLevel="1" x14ac:dyDescent="0.2">
      <c r="A190" s="45" t="s">
        <v>722</v>
      </c>
      <c r="B190" s="65" t="s">
        <v>719</v>
      </c>
      <c r="C190" s="46" t="s">
        <v>720</v>
      </c>
      <c r="D190" s="109" t="str">
        <f t="shared" si="13"/>
        <v>50/16/300 АL, OC</v>
      </c>
      <c r="E190" s="999" t="s">
        <v>721</v>
      </c>
      <c r="F190" s="42" t="s">
        <v>723</v>
      </c>
      <c r="G190" s="40" t="s">
        <v>16</v>
      </c>
      <c r="H190" s="947" t="s">
        <v>1515</v>
      </c>
      <c r="I190" s="49">
        <v>1518.54</v>
      </c>
      <c r="J190" s="156">
        <f t="shared" si="18"/>
        <v>1518.54</v>
      </c>
      <c r="K190" s="159">
        <f>Блискавкоприймачі!J32</f>
        <v>0</v>
      </c>
      <c r="L190" s="159">
        <f t="shared" si="14"/>
        <v>0</v>
      </c>
      <c r="M190" s="1700"/>
    </row>
    <row r="191" spans="1:13" ht="12.75" hidden="1" outlineLevel="1" x14ac:dyDescent="0.2">
      <c r="A191" s="45" t="s">
        <v>903</v>
      </c>
      <c r="B191" s="65" t="s">
        <v>896</v>
      </c>
      <c r="C191" s="46" t="s">
        <v>899</v>
      </c>
      <c r="D191" s="109" t="str">
        <f t="shared" si="13"/>
        <v>50/10/410 АL, OCН</v>
      </c>
      <c r="E191" s="112" t="s">
        <v>900</v>
      </c>
      <c r="F191" s="42" t="s">
        <v>906</v>
      </c>
      <c r="G191" s="40" t="s">
        <v>16</v>
      </c>
      <c r="H191" s="40"/>
      <c r="I191" s="1335">
        <v>797</v>
      </c>
      <c r="J191" s="1337">
        <f>ROUND(I191*(100-M164)/100, 2)</f>
        <v>797</v>
      </c>
      <c r="K191" s="159">
        <f>Блискавкоприймачі!J33</f>
        <v>0</v>
      </c>
      <c r="L191" s="159">
        <f t="shared" si="14"/>
        <v>0</v>
      </c>
      <c r="M191" s="1700"/>
    </row>
    <row r="192" spans="1:13" ht="12.75" hidden="1" outlineLevel="1" x14ac:dyDescent="0.2">
      <c r="A192" s="45" t="s">
        <v>904</v>
      </c>
      <c r="B192" s="65" t="s">
        <v>897</v>
      </c>
      <c r="C192" s="46" t="s">
        <v>899</v>
      </c>
      <c r="D192" s="109" t="str">
        <f t="shared" si="13"/>
        <v>50/10/415 АL, OCН</v>
      </c>
      <c r="E192" s="112" t="s">
        <v>901</v>
      </c>
      <c r="F192" s="42" t="s">
        <v>906</v>
      </c>
      <c r="G192" s="40" t="s">
        <v>16</v>
      </c>
      <c r="H192" s="40"/>
      <c r="I192" s="1335">
        <v>970.95</v>
      </c>
      <c r="J192" s="1337">
        <f>ROUND(I192*(100-M164)/100, 2)</f>
        <v>970.95</v>
      </c>
      <c r="K192" s="159">
        <f>Блискавкоприймачі!J34</f>
        <v>0</v>
      </c>
      <c r="L192" s="159">
        <f t="shared" si="14"/>
        <v>0</v>
      </c>
      <c r="M192" s="1700"/>
    </row>
    <row r="193" spans="1:13" ht="12.75" hidden="1" outlineLevel="1" x14ac:dyDescent="0.2">
      <c r="A193" s="45" t="s">
        <v>905</v>
      </c>
      <c r="B193" s="65" t="s">
        <v>898</v>
      </c>
      <c r="C193" s="46" t="s">
        <v>899</v>
      </c>
      <c r="D193" s="109" t="str">
        <f t="shared" si="13"/>
        <v>50/10/420 АL, OCН</v>
      </c>
      <c r="E193" s="112" t="s">
        <v>902</v>
      </c>
      <c r="F193" s="42" t="s">
        <v>906</v>
      </c>
      <c r="G193" s="40" t="s">
        <v>16</v>
      </c>
      <c r="H193" s="40"/>
      <c r="I193" s="1335">
        <v>1054</v>
      </c>
      <c r="J193" s="1337">
        <f>ROUND(I193*(100-M164)/100, 2)</f>
        <v>1054</v>
      </c>
      <c r="K193" s="159">
        <f>Блискавкоприймачі!J35</f>
        <v>0</v>
      </c>
      <c r="L193" s="159">
        <f t="shared" si="14"/>
        <v>0</v>
      </c>
      <c r="M193" s="1700"/>
    </row>
    <row r="194" spans="1:13" ht="12.75" hidden="1" outlineLevel="1" x14ac:dyDescent="0.2">
      <c r="A194" s="45" t="s">
        <v>722</v>
      </c>
      <c r="B194" s="65" t="s">
        <v>719</v>
      </c>
      <c r="C194" s="46" t="s">
        <v>720</v>
      </c>
      <c r="D194" s="109" t="str">
        <f t="shared" si="13"/>
        <v>50/16/300 АL, OC</v>
      </c>
      <c r="E194" s="112" t="s">
        <v>1538</v>
      </c>
      <c r="F194" s="42" t="s">
        <v>723</v>
      </c>
      <c r="G194" s="40" t="s">
        <v>16</v>
      </c>
      <c r="H194" s="40"/>
      <c r="I194" s="1335">
        <v>1722.03</v>
      </c>
      <c r="J194" s="1337">
        <f>ROUND(I194*(100-M164)/100, 2)</f>
        <v>1722.03</v>
      </c>
      <c r="K194" s="159">
        <f>Блискавкоприймачі!J36</f>
        <v>0</v>
      </c>
      <c r="L194" s="159">
        <f t="shared" si="14"/>
        <v>0</v>
      </c>
      <c r="M194" s="1700"/>
    </row>
    <row r="195" spans="1:13" ht="12.75" hidden="1" outlineLevel="1" x14ac:dyDescent="0.2">
      <c r="A195" s="72" t="s">
        <v>282</v>
      </c>
      <c r="B195" s="82" t="str">
        <f>Прайс!B222</f>
        <v>51/16/15</v>
      </c>
      <c r="C195" s="44" t="s">
        <v>211</v>
      </c>
      <c r="D195" s="109" t="str">
        <f t="shared" si="13"/>
        <v>51/16/15 AL</v>
      </c>
      <c r="E195" s="112" t="str">
        <f>Прайс!D222</f>
        <v>Блискавкоприймач алюмінієвий з бетонною основою 1,5м</v>
      </c>
      <c r="F195" s="42" t="str">
        <f>Прайс!F222</f>
        <v>Алюмінієва щогла товщиною 16 мм з бетонною основою</v>
      </c>
      <c r="G195" s="40" t="s">
        <v>16</v>
      </c>
      <c r="H195" s="40"/>
      <c r="I195" s="1335">
        <v>1552.61</v>
      </c>
      <c r="J195" s="1337">
        <f>ROUND(I195*(100-M164)/100, 2)</f>
        <v>1552.61</v>
      </c>
      <c r="K195" s="159">
        <f>Блискавкоприймачі!J37</f>
        <v>0</v>
      </c>
      <c r="L195" s="159">
        <f t="shared" si="14"/>
        <v>0</v>
      </c>
      <c r="M195" s="1700"/>
    </row>
    <row r="196" spans="1:13" ht="12.75" hidden="1" outlineLevel="1" x14ac:dyDescent="0.2">
      <c r="A196" s="72" t="s">
        <v>286</v>
      </c>
      <c r="B196" s="82" t="str">
        <f>Прайс!B223</f>
        <v>51/16/20</v>
      </c>
      <c r="C196" s="44" t="s">
        <v>211</v>
      </c>
      <c r="D196" s="109" t="str">
        <f t="shared" si="13"/>
        <v>51/16/20 AL</v>
      </c>
      <c r="E196" s="112" t="str">
        <f>Прайс!D223</f>
        <v>Блискавкоприймач алюмінієвий з бетонною основою 2м</v>
      </c>
      <c r="F196" s="42" t="s">
        <v>283</v>
      </c>
      <c r="G196" s="40" t="s">
        <v>16</v>
      </c>
      <c r="H196" s="40"/>
      <c r="I196" s="1335">
        <v>1648.7</v>
      </c>
      <c r="J196" s="1337">
        <f>ROUND(I196*(100-M164)/100, 2)</f>
        <v>1648.7</v>
      </c>
      <c r="K196" s="159">
        <f>Блискавкоприймачі!J38</f>
        <v>0</v>
      </c>
      <c r="L196" s="159">
        <f t="shared" si="14"/>
        <v>0</v>
      </c>
      <c r="M196" s="1700"/>
    </row>
    <row r="197" spans="1:13" ht="12.75" hidden="1" outlineLevel="1" x14ac:dyDescent="0.2">
      <c r="A197" s="72" t="s">
        <v>289</v>
      </c>
      <c r="B197" s="82" t="str">
        <f>Прайс!B224</f>
        <v>51/16/30</v>
      </c>
      <c r="C197" s="44" t="s">
        <v>211</v>
      </c>
      <c r="D197" s="109" t="str">
        <f t="shared" si="13"/>
        <v>51/16/30 AL</v>
      </c>
      <c r="E197" s="112" t="str">
        <f>Прайс!D224</f>
        <v>Блискавкоприймач алюмінієвий з бетонною основою 3м</v>
      </c>
      <c r="F197" s="42" t="s">
        <v>283</v>
      </c>
      <c r="G197" s="40" t="s">
        <v>16</v>
      </c>
      <c r="H197" s="40"/>
      <c r="I197" s="1335">
        <v>2056.84</v>
      </c>
      <c r="J197" s="1337">
        <f>ROUND(I197*(100-M164)/100, 2)</f>
        <v>2056.84</v>
      </c>
      <c r="K197" s="159">
        <f>Блискавкоприймачі!J39</f>
        <v>0</v>
      </c>
      <c r="L197" s="159">
        <f t="shared" si="14"/>
        <v>0</v>
      </c>
      <c r="M197" s="1700"/>
    </row>
    <row r="198" spans="1:13" ht="12.75" hidden="1" outlineLevel="1" x14ac:dyDescent="0.2">
      <c r="A198" s="72" t="s">
        <v>292</v>
      </c>
      <c r="B198" s="82" t="str">
        <f>Прайс!B225</f>
        <v>51/16/40</v>
      </c>
      <c r="C198" s="44" t="s">
        <v>211</v>
      </c>
      <c r="D198" s="109" t="str">
        <f t="shared" si="13"/>
        <v>51/16/40 AL</v>
      </c>
      <c r="E198" s="112" t="str">
        <f>Прайс!D225</f>
        <v>Блискавкоприймач алюмінієвий з бетонною основою 4м</v>
      </c>
      <c r="F198" s="42" t="s">
        <v>283</v>
      </c>
      <c r="G198" s="40" t="s">
        <v>16</v>
      </c>
      <c r="H198" s="40"/>
      <c r="I198" s="1335">
        <v>3476.86</v>
      </c>
      <c r="J198" s="1337">
        <f>ROUND(I198*(100-M164)/100, 2)</f>
        <v>3476.86</v>
      </c>
      <c r="K198" s="159">
        <f>Блискавкоприймачі!J40</f>
        <v>0</v>
      </c>
      <c r="L198" s="159">
        <f t="shared" si="14"/>
        <v>0</v>
      </c>
      <c r="M198" s="1700"/>
    </row>
    <row r="199" spans="1:13" ht="12.75" hidden="1" outlineLevel="1" x14ac:dyDescent="0.2">
      <c r="A199" s="72" t="s">
        <v>624</v>
      </c>
      <c r="B199" s="82" t="s">
        <v>622</v>
      </c>
      <c r="C199" s="44" t="s">
        <v>207</v>
      </c>
      <c r="D199" s="109" t="str">
        <f t="shared" si="13"/>
        <v>55/30 OCH</v>
      </c>
      <c r="E199" s="112" t="s">
        <v>623</v>
      </c>
      <c r="F199" s="42" t="s">
        <v>625</v>
      </c>
      <c r="G199" s="40" t="s">
        <v>16</v>
      </c>
      <c r="H199" s="40"/>
      <c r="I199" s="1335">
        <v>1210.08</v>
      </c>
      <c r="J199" s="1337">
        <f>ROUND(I199*(100-M164)/100, 2)</f>
        <v>1210.08</v>
      </c>
      <c r="K199" s="159">
        <f>Блискавкоприймачі!J41</f>
        <v>0</v>
      </c>
      <c r="L199" s="159">
        <f t="shared" si="14"/>
        <v>0</v>
      </c>
      <c r="M199" s="1700"/>
    </row>
    <row r="200" spans="1:13" ht="12.75" hidden="1" outlineLevel="1" x14ac:dyDescent="0.2">
      <c r="A200" s="72" t="s">
        <v>726</v>
      </c>
      <c r="B200" s="82" t="s">
        <v>724</v>
      </c>
      <c r="C200" s="44" t="s">
        <v>351</v>
      </c>
      <c r="D200" s="109" t="str">
        <f t="shared" ref="D200:D231" si="19">B200&amp;" "&amp;C200</f>
        <v>55/34 ОСН</v>
      </c>
      <c r="E200" s="112" t="s">
        <v>725</v>
      </c>
      <c r="F200" s="42" t="s">
        <v>727</v>
      </c>
      <c r="G200" s="40" t="s">
        <v>16</v>
      </c>
      <c r="H200" s="40"/>
      <c r="I200" s="1335">
        <v>1366.55</v>
      </c>
      <c r="J200" s="1337">
        <f>ROUND(I200*(100-M164)/100, 2)</f>
        <v>1366.55</v>
      </c>
      <c r="K200" s="159">
        <f>Блискавкоприймачі!J42</f>
        <v>0</v>
      </c>
      <c r="L200" s="159">
        <f t="shared" ref="L200:L231" si="20">J200*K200</f>
        <v>0</v>
      </c>
      <c r="M200" s="1700"/>
    </row>
    <row r="201" spans="1:13" ht="12.75" hidden="1" outlineLevel="1" x14ac:dyDescent="0.2">
      <c r="A201" s="45" t="s">
        <v>295</v>
      </c>
      <c r="B201" s="46" t="s">
        <v>293</v>
      </c>
      <c r="C201" s="46" t="s">
        <v>207</v>
      </c>
      <c r="D201" s="109" t="str">
        <f t="shared" si="19"/>
        <v>55/60 OCH</v>
      </c>
      <c r="E201" s="112" t="str">
        <f>Прайс!D228</f>
        <v>Тримач щогли блискавкоприймача 42мм</v>
      </c>
      <c r="F201" s="42" t="str">
        <f>Прайс!F228</f>
        <v>Тримач щогли діаметром до 42 мм, товщина основи - 5 мм. 6 болтів для фіксації щогли. Сталь, гарачооцинкована</v>
      </c>
      <c r="G201" s="40" t="s">
        <v>16</v>
      </c>
      <c r="H201" s="40"/>
      <c r="I201" s="1335">
        <v>1383.52</v>
      </c>
      <c r="J201" s="1337">
        <f>ROUND(I201*(100-M164)/100, 2)</f>
        <v>1383.52</v>
      </c>
      <c r="K201" s="159">
        <f>Блискавкоприймачі!J43</f>
        <v>0</v>
      </c>
      <c r="L201" s="159">
        <f t="shared" si="20"/>
        <v>0</v>
      </c>
      <c r="M201" s="1700"/>
    </row>
    <row r="202" spans="1:13" ht="12.75" hidden="1" outlineLevel="1" x14ac:dyDescent="0.2">
      <c r="A202" s="45" t="s">
        <v>730</v>
      </c>
      <c r="B202" s="46" t="s">
        <v>728</v>
      </c>
      <c r="C202" s="46" t="s">
        <v>351</v>
      </c>
      <c r="D202" s="109" t="str">
        <f t="shared" si="19"/>
        <v>55/64 ОСН</v>
      </c>
      <c r="E202" s="112" t="s">
        <v>729</v>
      </c>
      <c r="F202" s="42" t="s">
        <v>731</v>
      </c>
      <c r="G202" s="40" t="s">
        <v>16</v>
      </c>
      <c r="H202" s="40"/>
      <c r="I202" s="1335">
        <v>1069.28</v>
      </c>
      <c r="J202" s="1337">
        <f>ROUND(I202*(100-M164)/100, 2)</f>
        <v>1069.28</v>
      </c>
      <c r="K202" s="159">
        <f>Блискавкоприймачі!J44</f>
        <v>0</v>
      </c>
      <c r="L202" s="159">
        <f t="shared" si="20"/>
        <v>0</v>
      </c>
      <c r="M202" s="1700"/>
    </row>
    <row r="203" spans="1:13" ht="12.75" hidden="1" outlineLevel="1" x14ac:dyDescent="0.2">
      <c r="A203" s="45" t="s">
        <v>1685</v>
      </c>
      <c r="B203" s="46" t="s">
        <v>1686</v>
      </c>
      <c r="C203" s="46" t="s">
        <v>351</v>
      </c>
      <c r="D203" s="109" t="str">
        <f t="shared" si="19"/>
        <v>55/30/21 ОСН</v>
      </c>
      <c r="E203" s="112" t="s">
        <v>1681</v>
      </c>
      <c r="F203" s="42" t="s">
        <v>1683</v>
      </c>
      <c r="G203" s="40" t="s">
        <v>16</v>
      </c>
      <c r="H203" s="947" t="s">
        <v>1682</v>
      </c>
      <c r="I203" s="1335">
        <v>1746</v>
      </c>
      <c r="J203" s="1337">
        <f>ROUND(I203*(100-M165)/100, 2)</f>
        <v>1746</v>
      </c>
      <c r="K203" s="159">
        <f>Блискавкоприймачі!J45</f>
        <v>0</v>
      </c>
      <c r="L203" s="159">
        <f t="shared" si="20"/>
        <v>0</v>
      </c>
      <c r="M203" s="1700"/>
    </row>
    <row r="204" spans="1:13" ht="12.75" hidden="1" outlineLevel="1" x14ac:dyDescent="0.2">
      <c r="A204" s="45" t="s">
        <v>611</v>
      </c>
      <c r="B204" s="46" t="s">
        <v>1687</v>
      </c>
      <c r="C204" s="46" t="s">
        <v>351</v>
      </c>
      <c r="D204" s="109" t="str">
        <f t="shared" si="19"/>
        <v>22/00/20 ОСН</v>
      </c>
      <c r="E204" s="112" t="s">
        <v>1684</v>
      </c>
      <c r="F204" s="42"/>
      <c r="G204" s="40" t="s">
        <v>16</v>
      </c>
      <c r="H204" s="947" t="s">
        <v>1682</v>
      </c>
      <c r="I204" s="1335">
        <v>2038</v>
      </c>
      <c r="J204" s="1337">
        <f>ROUND(I204*(100-M166)/100, 2)</f>
        <v>2038</v>
      </c>
      <c r="K204" s="159">
        <f>Блискавкоприймачі!J46</f>
        <v>0</v>
      </c>
      <c r="L204" s="159">
        <f t="shared" si="20"/>
        <v>0</v>
      </c>
      <c r="M204" s="1700"/>
    </row>
    <row r="205" spans="1:13" ht="12.75" hidden="1" outlineLevel="1" x14ac:dyDescent="0.2">
      <c r="A205" s="45" t="s">
        <v>734</v>
      </c>
      <c r="B205" s="46" t="s">
        <v>732</v>
      </c>
      <c r="C205" s="46" t="s">
        <v>45</v>
      </c>
      <c r="D205" s="109" t="str">
        <f t="shared" si="19"/>
        <v>55/01 OC</v>
      </c>
      <c r="E205" s="112" t="s">
        <v>733</v>
      </c>
      <c r="F205" s="42" t="s">
        <v>735</v>
      </c>
      <c r="G205" s="40" t="s">
        <v>16</v>
      </c>
      <c r="H205" s="40"/>
      <c r="I205" s="1335">
        <v>93.88</v>
      </c>
      <c r="J205" s="1337">
        <f>ROUND(I205*(100-M164)/100, 2)</f>
        <v>93.88</v>
      </c>
      <c r="K205" s="159">
        <f>Блискавкоприймачі!J47</f>
        <v>0</v>
      </c>
      <c r="L205" s="159">
        <f t="shared" si="20"/>
        <v>0</v>
      </c>
      <c r="M205" s="1700"/>
    </row>
    <row r="206" spans="1:13" ht="12.75" hidden="1" outlineLevel="1" x14ac:dyDescent="0.2">
      <c r="A206" s="45" t="s">
        <v>299</v>
      </c>
      <c r="B206" s="46" t="s">
        <v>297</v>
      </c>
      <c r="C206" s="46" t="s">
        <v>36</v>
      </c>
      <c r="D206" s="109" t="str">
        <f t="shared" si="19"/>
        <v>55/16 ОС</v>
      </c>
      <c r="E206" s="112" t="str">
        <f>Прайс!D231</f>
        <v>Основа різьбового блискавкоприймача</v>
      </c>
      <c r="F206" s="42" t="str">
        <f>Прайс!F231</f>
        <v>Тримач різьбового блискавкоприймача діаметром 16 мм</v>
      </c>
      <c r="G206" s="40" t="s">
        <v>16</v>
      </c>
      <c r="H206" s="40"/>
      <c r="I206" s="1335">
        <v>667.65</v>
      </c>
      <c r="J206" s="1337">
        <f>ROUND(I206*(100-M164)/100, 2)</f>
        <v>667.65</v>
      </c>
      <c r="K206" s="159">
        <f>Блискавкоприймачі!J48</f>
        <v>0</v>
      </c>
      <c r="L206" s="159">
        <f t="shared" si="20"/>
        <v>0</v>
      </c>
      <c r="M206" s="1700"/>
    </row>
    <row r="207" spans="1:13" ht="12.75" hidden="1" outlineLevel="1" x14ac:dyDescent="0.2">
      <c r="A207" s="45" t="s">
        <v>303</v>
      </c>
      <c r="B207" s="46" t="s">
        <v>301</v>
      </c>
      <c r="C207" s="46" t="s">
        <v>207</v>
      </c>
      <c r="D207" s="109" t="str">
        <f t="shared" si="19"/>
        <v>55/60/1 OCH</v>
      </c>
      <c r="E207" s="112" t="str">
        <f>Прайс!D232</f>
        <v>Тримач щогли блискавкоприймача з основою</v>
      </c>
      <c r="F207" s="42" t="str">
        <f>Прайс!F232</f>
        <v>Тримач щогли діаметром до 42 мм, товщина основи - 5 мм. 9 болтів для фіксації щогли. Сталь, гарачооцинкована</v>
      </c>
      <c r="G207" s="48" t="s">
        <v>16</v>
      </c>
      <c r="H207" s="48"/>
      <c r="I207" s="1335">
        <v>3993.52</v>
      </c>
      <c r="J207" s="1337">
        <f>ROUND(I207*(100-M164)/100, 2)</f>
        <v>3993.52</v>
      </c>
      <c r="K207" s="159">
        <f>Блискавкоприймачі!J49</f>
        <v>0</v>
      </c>
      <c r="L207" s="159">
        <f t="shared" si="20"/>
        <v>0</v>
      </c>
      <c r="M207" s="1700"/>
    </row>
    <row r="208" spans="1:13" ht="12.75" hidden="1" outlineLevel="1" x14ac:dyDescent="0.2">
      <c r="A208" s="83" t="s">
        <v>307</v>
      </c>
      <c r="B208" s="84" t="s">
        <v>305</v>
      </c>
      <c r="C208" s="47" t="s">
        <v>207</v>
      </c>
      <c r="D208" s="109" t="str">
        <f t="shared" si="19"/>
        <v>55/60/3 OCH</v>
      </c>
      <c r="E208" s="113" t="str">
        <f>Прайс!D233</f>
        <v>Тринога для щогли з бетонними основами</v>
      </c>
      <c r="F208" s="147" t="str">
        <f>Прайс!F233</f>
        <v>Тринога з гарячооцинкованої сталі для щогли діаметром 42 мм, три бетонні основи</v>
      </c>
      <c r="G208" s="123" t="s">
        <v>16</v>
      </c>
      <c r="H208" s="123"/>
      <c r="I208" s="1338">
        <v>7394.09</v>
      </c>
      <c r="J208" s="1337">
        <f>ROUND(I208*(100-M164)/100, 2)</f>
        <v>7394.09</v>
      </c>
      <c r="K208" s="159">
        <f>Блискавкоприймачі!J50</f>
        <v>0</v>
      </c>
      <c r="L208" s="159">
        <f t="shared" si="20"/>
        <v>0</v>
      </c>
      <c r="M208" s="1700"/>
    </row>
    <row r="209" spans="1:13" ht="12.75" hidden="1" outlineLevel="1" x14ac:dyDescent="0.2">
      <c r="A209" s="83" t="s">
        <v>737</v>
      </c>
      <c r="B209" s="86" t="s">
        <v>309</v>
      </c>
      <c r="C209" s="47" t="s">
        <v>207</v>
      </c>
      <c r="D209" s="141" t="str">
        <f t="shared" si="19"/>
        <v>55/60/6 OCH</v>
      </c>
      <c r="E209" s="54" t="s">
        <v>736</v>
      </c>
      <c r="F209" s="148" t="s">
        <v>738</v>
      </c>
      <c r="G209" s="123" t="s">
        <v>16</v>
      </c>
      <c r="H209" s="123"/>
      <c r="I209" s="1338">
        <v>13010.48</v>
      </c>
      <c r="J209" s="1337">
        <f>ROUND(I209*(100-M164)/100, 2)</f>
        <v>13010.48</v>
      </c>
      <c r="K209" s="159">
        <f>Блискавкоприймачі!J51</f>
        <v>0</v>
      </c>
      <c r="L209" s="159">
        <f t="shared" si="20"/>
        <v>0</v>
      </c>
      <c r="M209" s="1700"/>
    </row>
    <row r="210" spans="1:13" ht="12.75" hidden="1" outlineLevel="1" x14ac:dyDescent="0.2">
      <c r="A210" s="72" t="s">
        <v>627</v>
      </c>
      <c r="B210" s="81" t="s">
        <v>626</v>
      </c>
      <c r="C210" s="44" t="s">
        <v>203</v>
      </c>
      <c r="D210" s="141" t="str">
        <f t="shared" si="19"/>
        <v>56/40/8 Ni</v>
      </c>
      <c r="E210" s="54" t="s">
        <v>1667</v>
      </c>
      <c r="F210" s="148" t="s">
        <v>1668</v>
      </c>
      <c r="G210" s="123" t="s">
        <v>16</v>
      </c>
      <c r="H210" s="129"/>
      <c r="I210" s="1339">
        <v>151.68</v>
      </c>
      <c r="J210" s="1337">
        <f>ROUND(I210*(100-M164)/100, 2)</f>
        <v>151.68</v>
      </c>
      <c r="K210" s="159">
        <f>Блискавкоприймачі!J52</f>
        <v>0</v>
      </c>
      <c r="L210" s="159">
        <f t="shared" si="20"/>
        <v>0</v>
      </c>
      <c r="M210" s="1700"/>
    </row>
    <row r="211" spans="1:13" ht="12.75" hidden="1" outlineLevel="1" x14ac:dyDescent="0.2">
      <c r="A211" s="72" t="s">
        <v>958</v>
      </c>
      <c r="B211" s="81" t="s">
        <v>959</v>
      </c>
      <c r="C211" s="47" t="s">
        <v>207</v>
      </c>
      <c r="D211" s="109" t="str">
        <f t="shared" si="19"/>
        <v>59/1 OCH</v>
      </c>
      <c r="E211" s="149" t="s">
        <v>960</v>
      </c>
      <c r="F211" s="150" t="s">
        <v>961</v>
      </c>
      <c r="G211" s="1332" t="s">
        <v>16</v>
      </c>
      <c r="H211" s="123"/>
      <c r="I211" s="1340">
        <v>179.35</v>
      </c>
      <c r="J211" s="1341">
        <f>ROUND(I211*(100-M164)/100, 2)</f>
        <v>179.35</v>
      </c>
      <c r="K211" s="159">
        <f>Блискавкоприймачі!J53</f>
        <v>0</v>
      </c>
      <c r="L211" s="159">
        <f t="shared" si="20"/>
        <v>0</v>
      </c>
      <c r="M211" s="1700"/>
    </row>
    <row r="212" spans="1:13" ht="12.75" hidden="1" outlineLevel="1" x14ac:dyDescent="0.2">
      <c r="A212" s="45" t="s">
        <v>312</v>
      </c>
      <c r="B212" s="65" t="s">
        <v>628</v>
      </c>
      <c r="C212" s="46"/>
      <c r="D212" s="109" t="str">
        <f t="shared" si="19"/>
        <v xml:space="preserve">59/8/50 </v>
      </c>
      <c r="E212" s="112" t="s">
        <v>629</v>
      </c>
      <c r="F212" s="42" t="s">
        <v>839</v>
      </c>
      <c r="G212" s="1333" t="s">
        <v>16</v>
      </c>
      <c r="H212" s="123"/>
      <c r="I212" s="1340">
        <v>678.26</v>
      </c>
      <c r="J212" s="1341">
        <f>ROUND(I212*(100-M164)/100, 2)</f>
        <v>678.26</v>
      </c>
      <c r="K212" s="159">
        <f>Блискавкоприймачі!J54</f>
        <v>0</v>
      </c>
      <c r="L212" s="159">
        <f t="shared" si="20"/>
        <v>0</v>
      </c>
      <c r="M212" s="1700"/>
    </row>
    <row r="213" spans="1:13" ht="12.75" hidden="1" outlineLevel="1" x14ac:dyDescent="0.2">
      <c r="A213" s="45" t="s">
        <v>313</v>
      </c>
      <c r="B213" s="65" t="s">
        <v>630</v>
      </c>
      <c r="C213" s="46"/>
      <c r="D213" s="109" t="str">
        <f t="shared" si="19"/>
        <v xml:space="preserve">59/8/75 </v>
      </c>
      <c r="E213" s="112" t="s">
        <v>631</v>
      </c>
      <c r="F213" s="42" t="s">
        <v>840</v>
      </c>
      <c r="G213" s="40" t="s">
        <v>16</v>
      </c>
      <c r="H213" s="151"/>
      <c r="I213" s="1342">
        <v>769.92</v>
      </c>
      <c r="J213" s="1337">
        <f>ROUND(I213*(100-M164)/100, 2)</f>
        <v>769.92</v>
      </c>
      <c r="K213" s="159">
        <f>Блискавкоприймачі!J55</f>
        <v>0</v>
      </c>
      <c r="L213" s="159">
        <f t="shared" si="20"/>
        <v>0</v>
      </c>
      <c r="M213" s="1700"/>
    </row>
    <row r="214" spans="1:13" ht="12.75" hidden="1" outlineLevel="1" x14ac:dyDescent="0.2">
      <c r="A214" s="45" t="s">
        <v>314</v>
      </c>
      <c r="B214" s="65" t="s">
        <v>632</v>
      </c>
      <c r="C214" s="46"/>
      <c r="D214" s="109" t="str">
        <f t="shared" si="19"/>
        <v xml:space="preserve">59/8/100 </v>
      </c>
      <c r="E214" s="112" t="s">
        <v>633</v>
      </c>
      <c r="F214" s="42" t="s">
        <v>841</v>
      </c>
      <c r="G214" s="40" t="s">
        <v>16</v>
      </c>
      <c r="H214" s="40"/>
      <c r="I214" s="1335">
        <v>913.94</v>
      </c>
      <c r="J214" s="1337">
        <f>ROUND(I214*(100-M164)/100, 2)</f>
        <v>913.94</v>
      </c>
      <c r="K214" s="159">
        <f>Блискавкоприймачі!J56</f>
        <v>0</v>
      </c>
      <c r="L214" s="159">
        <f t="shared" si="20"/>
        <v>0</v>
      </c>
      <c r="M214" s="1700"/>
    </row>
    <row r="215" spans="1:13" ht="12.75" hidden="1" outlineLevel="1" x14ac:dyDescent="0.2">
      <c r="A215" s="45" t="s">
        <v>315</v>
      </c>
      <c r="B215" s="65" t="s">
        <v>634</v>
      </c>
      <c r="C215" s="46"/>
      <c r="D215" s="109" t="str">
        <f t="shared" si="19"/>
        <v xml:space="preserve">59/16/75 </v>
      </c>
      <c r="E215" s="112" t="s">
        <v>635</v>
      </c>
      <c r="F215" s="42" t="s">
        <v>842</v>
      </c>
      <c r="G215" s="40" t="s">
        <v>16</v>
      </c>
      <c r="H215" s="40"/>
      <c r="I215" s="1335">
        <v>1045.4100000000001</v>
      </c>
      <c r="J215" s="1337">
        <f>ROUND(I215*(100-M164)/100, 2)</f>
        <v>1045.4100000000001</v>
      </c>
      <c r="K215" s="159">
        <f>Блискавкоприймачі!J57</f>
        <v>0</v>
      </c>
      <c r="L215" s="159">
        <f t="shared" si="20"/>
        <v>0</v>
      </c>
      <c r="M215" s="1700"/>
    </row>
    <row r="216" spans="1:13" ht="12.75" hidden="1" outlineLevel="1" x14ac:dyDescent="0.2">
      <c r="A216" s="83" t="s">
        <v>316</v>
      </c>
      <c r="B216" s="86" t="s">
        <v>636</v>
      </c>
      <c r="C216" s="47"/>
      <c r="D216" s="109" t="str">
        <f t="shared" si="19"/>
        <v xml:space="preserve">59/16/100 </v>
      </c>
      <c r="E216" s="113" t="s">
        <v>637</v>
      </c>
      <c r="F216" s="85" t="s">
        <v>843</v>
      </c>
      <c r="G216" s="48" t="s">
        <v>16</v>
      </c>
      <c r="H216" s="48"/>
      <c r="I216" s="1335">
        <v>1218.5</v>
      </c>
      <c r="J216" s="1337">
        <f>ROUND(I216*(100-M164)/100, 2)</f>
        <v>1218.5</v>
      </c>
      <c r="K216" s="159">
        <f>Блискавкоприймачі!J58</f>
        <v>0</v>
      </c>
      <c r="L216" s="159">
        <f t="shared" si="20"/>
        <v>0</v>
      </c>
      <c r="M216" s="1700"/>
    </row>
    <row r="217" spans="1:13" ht="12.75" hidden="1" outlineLevel="1" x14ac:dyDescent="0.2">
      <c r="A217" s="83" t="s">
        <v>962</v>
      </c>
      <c r="B217" s="86" t="s">
        <v>967</v>
      </c>
      <c r="C217" s="47" t="s">
        <v>211</v>
      </c>
      <c r="D217" s="109" t="str">
        <f t="shared" si="19"/>
        <v>54/30/40 AL</v>
      </c>
      <c r="E217" s="113" t="s">
        <v>972</v>
      </c>
      <c r="F217" s="85" t="s">
        <v>977</v>
      </c>
      <c r="G217" s="48" t="s">
        <v>16</v>
      </c>
      <c r="H217" s="48"/>
      <c r="I217" s="1335">
        <v>2834.43</v>
      </c>
      <c r="J217" s="1337">
        <f>ROUND(I217*(100-M164)/100, 2)</f>
        <v>2834.43</v>
      </c>
      <c r="K217" s="159">
        <f>Блискавкоприймачі!J59</f>
        <v>0</v>
      </c>
      <c r="L217" s="159">
        <f t="shared" si="20"/>
        <v>0</v>
      </c>
      <c r="M217" s="1700"/>
    </row>
    <row r="218" spans="1:13" ht="12.75" hidden="1" outlineLevel="1" x14ac:dyDescent="0.2">
      <c r="A218" s="83" t="s">
        <v>963</v>
      </c>
      <c r="B218" s="86" t="s">
        <v>968</v>
      </c>
      <c r="C218" s="47" t="s">
        <v>211</v>
      </c>
      <c r="D218" s="109" t="str">
        <f t="shared" si="19"/>
        <v>54/30/50 AL</v>
      </c>
      <c r="E218" s="113" t="s">
        <v>973</v>
      </c>
      <c r="F218" s="85" t="s">
        <v>977</v>
      </c>
      <c r="G218" s="48" t="s">
        <v>16</v>
      </c>
      <c r="H218" s="48"/>
      <c r="I218" s="1335">
        <v>3215.41</v>
      </c>
      <c r="J218" s="1337">
        <f>ROUND(I218*(100-M164)/100, 2)</f>
        <v>3215.41</v>
      </c>
      <c r="K218" s="159">
        <f>Блискавкоприймачі!J60</f>
        <v>0</v>
      </c>
      <c r="L218" s="159">
        <f t="shared" si="20"/>
        <v>0</v>
      </c>
      <c r="M218" s="1700"/>
    </row>
    <row r="219" spans="1:13" ht="12.75" hidden="1" outlineLevel="1" x14ac:dyDescent="0.2">
      <c r="A219" s="83" t="s">
        <v>964</v>
      </c>
      <c r="B219" s="86" t="s">
        <v>969</v>
      </c>
      <c r="C219" s="47" t="s">
        <v>211</v>
      </c>
      <c r="D219" s="109" t="str">
        <f t="shared" si="19"/>
        <v>54/40/60 AL</v>
      </c>
      <c r="E219" s="113" t="s">
        <v>974</v>
      </c>
      <c r="F219" s="85" t="s">
        <v>978</v>
      </c>
      <c r="G219" s="48" t="s">
        <v>16</v>
      </c>
      <c r="H219" s="48"/>
      <c r="I219" s="1335">
        <v>5140.17</v>
      </c>
      <c r="J219" s="1337">
        <f>ROUND(I219*(100-M164)/100, 2)</f>
        <v>5140.17</v>
      </c>
      <c r="K219" s="159">
        <f>Блискавкоприймачі!J61</f>
        <v>0</v>
      </c>
      <c r="L219" s="159">
        <f t="shared" si="20"/>
        <v>0</v>
      </c>
      <c r="M219" s="1700"/>
    </row>
    <row r="220" spans="1:13" ht="12.75" hidden="1" outlineLevel="1" x14ac:dyDescent="0.2">
      <c r="A220" s="83" t="s">
        <v>965</v>
      </c>
      <c r="B220" s="86" t="s">
        <v>971</v>
      </c>
      <c r="C220" s="47" t="s">
        <v>211</v>
      </c>
      <c r="D220" s="109" t="str">
        <f t="shared" si="19"/>
        <v>54/40/70 AL</v>
      </c>
      <c r="E220" s="113" t="s">
        <v>975</v>
      </c>
      <c r="F220" s="85" t="s">
        <v>978</v>
      </c>
      <c r="G220" s="48" t="s">
        <v>16</v>
      </c>
      <c r="H220" s="48"/>
      <c r="I220" s="1335">
        <v>6968.25</v>
      </c>
      <c r="J220" s="1337">
        <f>ROUND(I220*(100-M164)/100, 2)</f>
        <v>6968.25</v>
      </c>
      <c r="K220" s="159">
        <f>Блискавкоприймачі!J62</f>
        <v>0</v>
      </c>
      <c r="L220" s="159">
        <f t="shared" si="20"/>
        <v>0</v>
      </c>
      <c r="M220" s="1700"/>
    </row>
    <row r="221" spans="1:13" ht="12.75" hidden="1" outlineLevel="1" x14ac:dyDescent="0.2">
      <c r="A221" s="83" t="s">
        <v>966</v>
      </c>
      <c r="B221" s="86" t="s">
        <v>970</v>
      </c>
      <c r="C221" s="47" t="s">
        <v>211</v>
      </c>
      <c r="D221" s="109" t="str">
        <f t="shared" si="19"/>
        <v>54/40/80 AL</v>
      </c>
      <c r="E221" s="113" t="s">
        <v>976</v>
      </c>
      <c r="F221" s="85" t="s">
        <v>978</v>
      </c>
      <c r="G221" s="48" t="s">
        <v>16</v>
      </c>
      <c r="H221" s="48"/>
      <c r="I221" s="1335">
        <v>7698.09</v>
      </c>
      <c r="J221" s="1337">
        <f>ROUND(I221*(100-M164)/100, 2)</f>
        <v>7698.09</v>
      </c>
      <c r="K221" s="159">
        <f>Блискавкоприймачі!J63</f>
        <v>0</v>
      </c>
      <c r="L221" s="159">
        <f t="shared" si="20"/>
        <v>0</v>
      </c>
      <c r="M221" s="1700"/>
    </row>
    <row r="222" spans="1:13" ht="12.75" hidden="1" outlineLevel="1" x14ac:dyDescent="0.2">
      <c r="A222" s="45" t="s">
        <v>640</v>
      </c>
      <c r="B222" s="87" t="s">
        <v>638</v>
      </c>
      <c r="C222" s="69" t="s">
        <v>203</v>
      </c>
      <c r="D222" s="109" t="str">
        <f t="shared" si="19"/>
        <v>52/30/40 Ni</v>
      </c>
      <c r="E222" s="115" t="s">
        <v>639</v>
      </c>
      <c r="F222" s="43" t="s">
        <v>641</v>
      </c>
      <c r="G222" s="60" t="s">
        <v>16</v>
      </c>
      <c r="H222" s="41"/>
      <c r="I222" s="1335">
        <v>2211.38</v>
      </c>
      <c r="J222" s="1337">
        <f>ROUND(I222*(100-M164)/100, 2)</f>
        <v>2211.38</v>
      </c>
      <c r="K222" s="159">
        <f>Блискавкоприймачі!J64</f>
        <v>0</v>
      </c>
      <c r="L222" s="159">
        <f t="shared" si="20"/>
        <v>0</v>
      </c>
      <c r="M222" s="1700"/>
    </row>
    <row r="223" spans="1:13" ht="12.75" hidden="1" outlineLevel="1" x14ac:dyDescent="0.2">
      <c r="A223" s="45" t="s">
        <v>644</v>
      </c>
      <c r="B223" s="87" t="s">
        <v>642</v>
      </c>
      <c r="C223" s="69" t="s">
        <v>203</v>
      </c>
      <c r="D223" s="109" t="str">
        <f t="shared" si="19"/>
        <v>52/30/50 Ni</v>
      </c>
      <c r="E223" s="115" t="s">
        <v>643</v>
      </c>
      <c r="F223" s="43" t="s">
        <v>645</v>
      </c>
      <c r="G223" s="60" t="s">
        <v>16</v>
      </c>
      <c r="H223" s="41"/>
      <c r="I223" s="1335">
        <v>2421.23</v>
      </c>
      <c r="J223" s="1337">
        <f>ROUND(I223*(100-M164)/100, 2)</f>
        <v>2421.23</v>
      </c>
      <c r="K223" s="159">
        <f>Блискавкоприймачі!J65</f>
        <v>0</v>
      </c>
      <c r="L223" s="159">
        <f t="shared" si="20"/>
        <v>0</v>
      </c>
      <c r="M223" s="1700"/>
    </row>
    <row r="224" spans="1:13" ht="12.75" hidden="1" outlineLevel="1" x14ac:dyDescent="0.2">
      <c r="A224" s="45" t="s">
        <v>648</v>
      </c>
      <c r="B224" s="87" t="s">
        <v>646</v>
      </c>
      <c r="C224" s="69" t="s">
        <v>203</v>
      </c>
      <c r="D224" s="109" t="str">
        <f t="shared" si="19"/>
        <v>52/30/60 Ni</v>
      </c>
      <c r="E224" s="115" t="s">
        <v>647</v>
      </c>
      <c r="F224" s="43" t="s">
        <v>649</v>
      </c>
      <c r="G224" s="60" t="s">
        <v>16</v>
      </c>
      <c r="H224" s="41"/>
      <c r="I224" s="1335">
        <v>2753.87</v>
      </c>
      <c r="J224" s="1337">
        <f>ROUND(I224*(100-M164)/100, 2)</f>
        <v>2753.87</v>
      </c>
      <c r="K224" s="159">
        <f>Блискавкоприймачі!J66</f>
        <v>0</v>
      </c>
      <c r="L224" s="159">
        <f t="shared" si="20"/>
        <v>0</v>
      </c>
      <c r="M224" s="1700"/>
    </row>
    <row r="225" spans="1:13" ht="12.75" hidden="1" outlineLevel="1" x14ac:dyDescent="0.2">
      <c r="A225" s="45" t="s">
        <v>651</v>
      </c>
      <c r="B225" s="87" t="s">
        <v>650</v>
      </c>
      <c r="C225" s="69" t="s">
        <v>203</v>
      </c>
      <c r="D225" s="109" t="str">
        <f t="shared" si="19"/>
        <v>52/40/40 Ni</v>
      </c>
      <c r="E225" s="115" t="s">
        <v>913</v>
      </c>
      <c r="F225" s="43" t="s">
        <v>652</v>
      </c>
      <c r="G225" s="60" t="s">
        <v>16</v>
      </c>
      <c r="H225" s="41"/>
      <c r="I225" s="1335">
        <v>3133.31</v>
      </c>
      <c r="J225" s="1337">
        <f>ROUND(I225*(100-M164)/100, 2)</f>
        <v>3133.31</v>
      </c>
      <c r="K225" s="159">
        <f>Блискавкоприймачі!J67</f>
        <v>0</v>
      </c>
      <c r="L225" s="159">
        <f t="shared" si="20"/>
        <v>0</v>
      </c>
      <c r="M225" s="1700"/>
    </row>
    <row r="226" spans="1:13" ht="12.75" hidden="1" outlineLevel="1" x14ac:dyDescent="0.2">
      <c r="A226" s="45" t="s">
        <v>654</v>
      </c>
      <c r="B226" s="87" t="s">
        <v>653</v>
      </c>
      <c r="C226" s="69" t="s">
        <v>203</v>
      </c>
      <c r="D226" s="109" t="str">
        <f t="shared" si="19"/>
        <v>52/40/50 Ni</v>
      </c>
      <c r="E226" s="115" t="s">
        <v>914</v>
      </c>
      <c r="F226" s="43" t="s">
        <v>652</v>
      </c>
      <c r="G226" s="60" t="s">
        <v>16</v>
      </c>
      <c r="H226" s="41"/>
      <c r="I226" s="1335">
        <v>3835.64</v>
      </c>
      <c r="J226" s="1337">
        <f>ROUND(I226*(100-M164)/100, 2)</f>
        <v>3835.64</v>
      </c>
      <c r="K226" s="159">
        <f>Блискавкоприймачі!J68</f>
        <v>0</v>
      </c>
      <c r="L226" s="159">
        <f t="shared" si="20"/>
        <v>0</v>
      </c>
      <c r="M226" s="1700"/>
    </row>
    <row r="227" spans="1:13" ht="12.75" hidden="1" outlineLevel="1" x14ac:dyDescent="0.2">
      <c r="A227" s="45" t="s">
        <v>656</v>
      </c>
      <c r="B227" s="87" t="s">
        <v>655</v>
      </c>
      <c r="C227" s="69" t="s">
        <v>203</v>
      </c>
      <c r="D227" s="109" t="str">
        <f t="shared" si="19"/>
        <v>52/40/60 Ni</v>
      </c>
      <c r="E227" s="115" t="s">
        <v>915</v>
      </c>
      <c r="F227" s="43" t="s">
        <v>652</v>
      </c>
      <c r="G227" s="60" t="s">
        <v>16</v>
      </c>
      <c r="H227" s="41"/>
      <c r="I227" s="1335">
        <v>4315.8599999999997</v>
      </c>
      <c r="J227" s="1337">
        <f>ROUND(I227*(100-M164)/100, 2)</f>
        <v>4315.8599999999997</v>
      </c>
      <c r="K227" s="159">
        <f>Блискавкоприймачі!J69</f>
        <v>0</v>
      </c>
      <c r="L227" s="159">
        <f t="shared" si="20"/>
        <v>0</v>
      </c>
      <c r="M227" s="1700"/>
    </row>
    <row r="228" spans="1:13" ht="12.75" hidden="1" outlineLevel="1" x14ac:dyDescent="0.2">
      <c r="A228" s="45" t="s">
        <v>658</v>
      </c>
      <c r="B228" s="87" t="s">
        <v>657</v>
      </c>
      <c r="C228" s="69" t="s">
        <v>203</v>
      </c>
      <c r="D228" s="109" t="str">
        <f t="shared" si="19"/>
        <v>52/40/70 Ni</v>
      </c>
      <c r="E228" s="115" t="s">
        <v>916</v>
      </c>
      <c r="F228" s="43" t="s">
        <v>652</v>
      </c>
      <c r="G228" s="60" t="s">
        <v>16</v>
      </c>
      <c r="H228" s="41"/>
      <c r="I228" s="1335">
        <v>5633.33</v>
      </c>
      <c r="J228" s="1337">
        <f>ROUND(I228*(100-M164)/100, 2)</f>
        <v>5633.33</v>
      </c>
      <c r="K228" s="159">
        <f>Блискавкоприймачі!J70</f>
        <v>0</v>
      </c>
      <c r="L228" s="159">
        <f t="shared" si="20"/>
        <v>0</v>
      </c>
      <c r="M228" s="1700"/>
    </row>
    <row r="229" spans="1:13" ht="12.75" hidden="1" outlineLevel="1" x14ac:dyDescent="0.2">
      <c r="A229" s="45" t="s">
        <v>660</v>
      </c>
      <c r="B229" s="87" t="s">
        <v>659</v>
      </c>
      <c r="C229" s="69" t="s">
        <v>203</v>
      </c>
      <c r="D229" s="109" t="str">
        <f t="shared" si="19"/>
        <v>52/40/80 Ni</v>
      </c>
      <c r="E229" s="115" t="s">
        <v>917</v>
      </c>
      <c r="F229" s="43" t="s">
        <v>652</v>
      </c>
      <c r="G229" s="60" t="s">
        <v>16</v>
      </c>
      <c r="H229" s="60"/>
      <c r="I229" s="1343">
        <v>6570.84</v>
      </c>
      <c r="J229" s="1344">
        <f>ROUND(I229*(100-M164)/100, 2)</f>
        <v>6570.84</v>
      </c>
      <c r="K229" s="159">
        <f>Блискавкоприймачі!J71</f>
        <v>0</v>
      </c>
      <c r="L229" s="159">
        <f t="shared" si="20"/>
        <v>0</v>
      </c>
      <c r="M229" s="1700"/>
    </row>
    <row r="230" spans="1:13" ht="12.75" hidden="1" outlineLevel="1" x14ac:dyDescent="0.2">
      <c r="A230" s="203" t="s">
        <v>907</v>
      </c>
      <c r="B230" s="87" t="s">
        <v>909</v>
      </c>
      <c r="C230" s="69" t="s">
        <v>203</v>
      </c>
      <c r="D230" s="109" t="str">
        <f t="shared" si="19"/>
        <v>52/40/90 Ni</v>
      </c>
      <c r="E230" s="115" t="s">
        <v>911</v>
      </c>
      <c r="F230" s="43" t="s">
        <v>652</v>
      </c>
      <c r="G230" s="1334" t="s">
        <v>16</v>
      </c>
      <c r="H230" s="963"/>
      <c r="I230" s="1340">
        <v>9426.0499999999993</v>
      </c>
      <c r="J230" s="1345">
        <f>ROUND(I230*(100-M164)/100, 2)</f>
        <v>9426.0499999999993</v>
      </c>
      <c r="K230" s="159">
        <f>Блискавкоприймачі!J72</f>
        <v>0</v>
      </c>
      <c r="L230" s="159">
        <f t="shared" si="20"/>
        <v>0</v>
      </c>
      <c r="M230" s="1700"/>
    </row>
    <row r="231" spans="1:13" ht="13.5" hidden="1" outlineLevel="1" thickBot="1" x14ac:dyDescent="0.25">
      <c r="A231" s="203" t="s">
        <v>908</v>
      </c>
      <c r="B231" s="87" t="s">
        <v>910</v>
      </c>
      <c r="C231" s="69" t="s">
        <v>203</v>
      </c>
      <c r="D231" s="109" t="str">
        <f t="shared" si="19"/>
        <v>52/40/100 Ni</v>
      </c>
      <c r="E231" s="115" t="s">
        <v>912</v>
      </c>
      <c r="F231" s="43" t="s">
        <v>652</v>
      </c>
      <c r="G231" s="1334" t="s">
        <v>16</v>
      </c>
      <c r="H231" s="963"/>
      <c r="I231" s="1340">
        <v>10128.16</v>
      </c>
      <c r="J231" s="1345">
        <f>ROUND(I231*(100-M164)/100, 2)</f>
        <v>10128.16</v>
      </c>
      <c r="K231" s="159">
        <f>Блискавкоприймачі!J73</f>
        <v>0</v>
      </c>
      <c r="L231" s="159">
        <f t="shared" si="20"/>
        <v>0</v>
      </c>
      <c r="M231" s="1700"/>
    </row>
    <row r="232" spans="1:13" ht="13.5" hidden="1" outlineLevel="1" thickBot="1" x14ac:dyDescent="0.25">
      <c r="A232" s="1680" t="s">
        <v>980</v>
      </c>
      <c r="B232" s="1681"/>
      <c r="C232" s="1681"/>
      <c r="D232" s="1681"/>
      <c r="E232" s="1681"/>
      <c r="F232" s="1681"/>
      <c r="G232" s="1681"/>
      <c r="H232" s="1682"/>
      <c r="I232" s="1682"/>
      <c r="J232" s="1682"/>
      <c r="K232" s="1681"/>
      <c r="L232" s="1683"/>
      <c r="M232" s="1700"/>
    </row>
    <row r="233" spans="1:13" ht="12.75" hidden="1" outlineLevel="1" x14ac:dyDescent="0.2">
      <c r="A233" s="973" t="s">
        <v>1113</v>
      </c>
      <c r="B233" s="975" t="s">
        <v>1115</v>
      </c>
      <c r="C233" s="249" t="s">
        <v>207</v>
      </c>
      <c r="D233" s="250" t="str">
        <f>B233&amp;" "&amp;C233</f>
        <v>60/08 OCH</v>
      </c>
      <c r="E233" s="960" t="s">
        <v>1111</v>
      </c>
      <c r="F233" s="962" t="s">
        <v>1023</v>
      </c>
      <c r="G233" s="252" t="s">
        <v>16</v>
      </c>
      <c r="H233" s="969"/>
      <c r="I233" s="1346">
        <v>13640.12</v>
      </c>
      <c r="J233" s="1347">
        <f>ROUND(I233*(100-M164)/100, 2)</f>
        <v>13640.12</v>
      </c>
      <c r="K233" s="255">
        <f>Блискавкоприймачі!J75</f>
        <v>0</v>
      </c>
      <c r="L233" s="255">
        <f>J233*K233</f>
        <v>0</v>
      </c>
      <c r="M233" s="1700"/>
    </row>
    <row r="234" spans="1:13" ht="12.75" hidden="1" outlineLevel="1" x14ac:dyDescent="0.2">
      <c r="A234" s="972" t="s">
        <v>1114</v>
      </c>
      <c r="B234" s="974" t="s">
        <v>1116</v>
      </c>
      <c r="C234" s="249" t="s">
        <v>207</v>
      </c>
      <c r="D234" s="250" t="str">
        <f>B234&amp;" "&amp;C234</f>
        <v>60/09 OCH</v>
      </c>
      <c r="E234" s="959" t="s">
        <v>1112</v>
      </c>
      <c r="F234" s="964" t="s">
        <v>1023</v>
      </c>
      <c r="G234" s="963" t="s">
        <v>16</v>
      </c>
      <c r="H234" s="970"/>
      <c r="I234" s="1348">
        <v>18668.669999999998</v>
      </c>
      <c r="J234" s="1349">
        <f>ROUND(I234*(100-M164)/100, 2)</f>
        <v>18668.669999999998</v>
      </c>
      <c r="K234" s="255">
        <f>Блискавкоприймачі!J76</f>
        <v>0</v>
      </c>
      <c r="L234" s="255">
        <f>J234*K234</f>
        <v>0</v>
      </c>
      <c r="M234" s="1700"/>
    </row>
    <row r="235" spans="1:13" ht="12.75" hidden="1" outlineLevel="1" x14ac:dyDescent="0.2">
      <c r="A235" s="248" t="s">
        <v>981</v>
      </c>
      <c r="B235" s="971" t="s">
        <v>1016</v>
      </c>
      <c r="C235" s="249" t="s">
        <v>207</v>
      </c>
      <c r="D235" s="250" t="str">
        <f>B235&amp;" "&amp;C235</f>
        <v>60/10 OCH</v>
      </c>
      <c r="E235" s="251" t="s">
        <v>1022</v>
      </c>
      <c r="F235" s="964" t="s">
        <v>1023</v>
      </c>
      <c r="G235" s="252" t="s">
        <v>16</v>
      </c>
      <c r="H235" s="253"/>
      <c r="I235" s="1350">
        <v>21057.33</v>
      </c>
      <c r="J235" s="1351">
        <f>ROUND(I235*(100-M164)/100, 2)</f>
        <v>21057.33</v>
      </c>
      <c r="K235" s="255">
        <f>Блискавкоприймачі!J77</f>
        <v>0</v>
      </c>
      <c r="L235" s="255">
        <f>J235*K235</f>
        <v>0</v>
      </c>
      <c r="M235" s="1700"/>
    </row>
    <row r="236" spans="1:13" ht="12.75" hidden="1" outlineLevel="1" x14ac:dyDescent="0.2">
      <c r="A236" s="247" t="s">
        <v>982</v>
      </c>
      <c r="B236" s="246" t="s">
        <v>1015</v>
      </c>
      <c r="C236" s="246" t="s">
        <v>207</v>
      </c>
      <c r="D236" s="245" t="str">
        <f t="shared" ref="D236:D261" si="21">B236&amp;" "&amp;C236</f>
        <v>60/11 OCH</v>
      </c>
      <c r="E236" s="244" t="s">
        <v>1021</v>
      </c>
      <c r="F236" s="965" t="s">
        <v>1023</v>
      </c>
      <c r="G236" s="243" t="s">
        <v>16</v>
      </c>
      <c r="H236" s="204"/>
      <c r="I236" s="1352">
        <v>35919.449999999997</v>
      </c>
      <c r="J236" s="1353">
        <f>ROUND(I236*(100-M164)/100, 2)</f>
        <v>35919.449999999997</v>
      </c>
      <c r="K236" s="255">
        <f>Блискавкоприймачі!J78</f>
        <v>0</v>
      </c>
      <c r="L236" s="159">
        <f t="shared" ref="L236:L281" si="22">J236*K236</f>
        <v>0</v>
      </c>
      <c r="M236" s="1700"/>
    </row>
    <row r="237" spans="1:13" ht="12.75" hidden="1" outlineLevel="1" x14ac:dyDescent="0.2">
      <c r="A237" s="247" t="s">
        <v>983</v>
      </c>
      <c r="B237" s="246" t="s">
        <v>1014</v>
      </c>
      <c r="C237" s="246" t="s">
        <v>207</v>
      </c>
      <c r="D237" s="245" t="str">
        <f t="shared" si="21"/>
        <v>60/12 OCH</v>
      </c>
      <c r="E237" s="244" t="s">
        <v>1020</v>
      </c>
      <c r="F237" s="242" t="s">
        <v>1023</v>
      </c>
      <c r="G237" s="243" t="s">
        <v>16</v>
      </c>
      <c r="H237" s="204"/>
      <c r="I237" s="1352">
        <v>38384.769999999997</v>
      </c>
      <c r="J237" s="1353">
        <f>ROUND(I237*(100-M164)/100, 2)</f>
        <v>38384.769999999997</v>
      </c>
      <c r="K237" s="255">
        <f>Блискавкоприймачі!J79</f>
        <v>0</v>
      </c>
      <c r="L237" s="159">
        <f t="shared" si="22"/>
        <v>0</v>
      </c>
      <c r="M237" s="1700"/>
    </row>
    <row r="238" spans="1:13" ht="12.75" hidden="1" outlineLevel="1" x14ac:dyDescent="0.2">
      <c r="A238" s="247" t="s">
        <v>984</v>
      </c>
      <c r="B238" s="246" t="s">
        <v>1013</v>
      </c>
      <c r="C238" s="246" t="s">
        <v>207</v>
      </c>
      <c r="D238" s="245" t="str">
        <f t="shared" si="21"/>
        <v>60/13 OCH</v>
      </c>
      <c r="E238" s="244" t="s">
        <v>1019</v>
      </c>
      <c r="F238" s="964" t="s">
        <v>1023</v>
      </c>
      <c r="G238" s="243" t="s">
        <v>16</v>
      </c>
      <c r="H238" s="204"/>
      <c r="I238" s="1352">
        <v>38384.769999999997</v>
      </c>
      <c r="J238" s="1353">
        <f>ROUND(I238*(100-M164)/100, 2)</f>
        <v>38384.769999999997</v>
      </c>
      <c r="K238" s="255">
        <f>Блискавкоприймачі!J80</f>
        <v>0</v>
      </c>
      <c r="L238" s="159">
        <f t="shared" si="22"/>
        <v>0</v>
      </c>
      <c r="M238" s="1700"/>
    </row>
    <row r="239" spans="1:13" ht="12.75" hidden="1" outlineLevel="1" x14ac:dyDescent="0.2">
      <c r="A239" s="247" t="s">
        <v>985</v>
      </c>
      <c r="B239" s="246" t="s">
        <v>1012</v>
      </c>
      <c r="C239" s="246" t="s">
        <v>207</v>
      </c>
      <c r="D239" s="245" t="str">
        <f t="shared" si="21"/>
        <v>60/14 OCH</v>
      </c>
      <c r="E239" s="244" t="s">
        <v>1018</v>
      </c>
      <c r="F239" s="964" t="s">
        <v>1023</v>
      </c>
      <c r="G239" s="243" t="s">
        <v>16</v>
      </c>
      <c r="H239" s="204"/>
      <c r="I239" s="1352">
        <v>40662.97</v>
      </c>
      <c r="J239" s="1353">
        <f>ROUND(I239*(100-M164)/100, 2)</f>
        <v>40662.97</v>
      </c>
      <c r="K239" s="255">
        <f>Блискавкоприймачі!J81</f>
        <v>0</v>
      </c>
      <c r="L239" s="159">
        <f t="shared" si="22"/>
        <v>0</v>
      </c>
      <c r="M239" s="1700"/>
    </row>
    <row r="240" spans="1:13" ht="12.75" hidden="1" outlineLevel="1" x14ac:dyDescent="0.2">
      <c r="A240" s="247" t="s">
        <v>986</v>
      </c>
      <c r="B240" s="246" t="s">
        <v>1011</v>
      </c>
      <c r="C240" s="246" t="s">
        <v>207</v>
      </c>
      <c r="D240" s="245" t="str">
        <f t="shared" si="21"/>
        <v>60/15 OCH</v>
      </c>
      <c r="E240" s="244" t="s">
        <v>1017</v>
      </c>
      <c r="F240" s="964" t="s">
        <v>1023</v>
      </c>
      <c r="G240" s="243" t="s">
        <v>16</v>
      </c>
      <c r="H240" s="204"/>
      <c r="I240" s="1352">
        <v>42637.27</v>
      </c>
      <c r="J240" s="1353">
        <f>ROUND(I240*(100-M164)/100, 2)</f>
        <v>42637.27</v>
      </c>
      <c r="K240" s="255">
        <f>Блискавкоприймачі!J82</f>
        <v>0</v>
      </c>
      <c r="L240" s="159">
        <f t="shared" si="22"/>
        <v>0</v>
      </c>
      <c r="M240" s="1700"/>
    </row>
    <row r="241" spans="1:13" ht="12.75" hidden="1" outlineLevel="1" x14ac:dyDescent="0.2">
      <c r="A241" s="247" t="s">
        <v>987</v>
      </c>
      <c r="B241" s="246" t="s">
        <v>1009</v>
      </c>
      <c r="C241" s="246" t="s">
        <v>207</v>
      </c>
      <c r="D241" s="245" t="str">
        <f t="shared" si="21"/>
        <v>60/16 OCH</v>
      </c>
      <c r="E241" s="244" t="s">
        <v>1005</v>
      </c>
      <c r="F241" s="965" t="s">
        <v>1023</v>
      </c>
      <c r="G241" s="243" t="s">
        <v>16</v>
      </c>
      <c r="H241" s="204"/>
      <c r="I241" s="1352">
        <v>47040.46</v>
      </c>
      <c r="J241" s="1353">
        <f>ROUND(I241*(100-M164)/100, 2)</f>
        <v>47040.46</v>
      </c>
      <c r="K241" s="255">
        <f>Блискавкоприймачі!J83</f>
        <v>0</v>
      </c>
      <c r="L241" s="159">
        <f t="shared" si="22"/>
        <v>0</v>
      </c>
      <c r="M241" s="1700"/>
    </row>
    <row r="242" spans="1:13" ht="12.75" hidden="1" outlineLevel="1" x14ac:dyDescent="0.2">
      <c r="A242" s="247" t="s">
        <v>1139</v>
      </c>
      <c r="B242" s="246" t="s">
        <v>1138</v>
      </c>
      <c r="C242" s="246" t="s">
        <v>207</v>
      </c>
      <c r="D242" s="245" t="str">
        <f t="shared" si="21"/>
        <v>60/17 OCH</v>
      </c>
      <c r="E242" s="244" t="s">
        <v>1140</v>
      </c>
      <c r="F242" s="965" t="s">
        <v>1023</v>
      </c>
      <c r="G242" s="243" t="s">
        <v>16</v>
      </c>
      <c r="H242" s="204"/>
      <c r="I242" s="1352">
        <v>84951.72</v>
      </c>
      <c r="J242" s="1353">
        <f>ROUND(I242*(100-M164)/100, 2)</f>
        <v>84951.72</v>
      </c>
      <c r="K242" s="255">
        <f>Блискавкоприймачі!J84</f>
        <v>0</v>
      </c>
      <c r="L242" s="159">
        <f t="shared" si="22"/>
        <v>0</v>
      </c>
      <c r="M242" s="1700"/>
    </row>
    <row r="243" spans="1:13" ht="12.75" hidden="1" outlineLevel="1" x14ac:dyDescent="0.2">
      <c r="A243" s="247" t="s">
        <v>988</v>
      </c>
      <c r="B243" s="246" t="s">
        <v>1010</v>
      </c>
      <c r="C243" s="246" t="s">
        <v>207</v>
      </c>
      <c r="D243" s="245" t="str">
        <f t="shared" si="21"/>
        <v>60/18 OCH</v>
      </c>
      <c r="E243" s="244" t="s">
        <v>1006</v>
      </c>
      <c r="F243" s="961" t="s">
        <v>1023</v>
      </c>
      <c r="G243" s="243" t="s">
        <v>16</v>
      </c>
      <c r="H243" s="204"/>
      <c r="I243" s="1352">
        <v>87034.82</v>
      </c>
      <c r="J243" s="1353">
        <f>ROUND(I243*(100-M164)/100, 2)</f>
        <v>87034.82</v>
      </c>
      <c r="K243" s="255">
        <f>Блискавкоприймачі!J85</f>
        <v>0</v>
      </c>
      <c r="L243" s="159">
        <f t="shared" si="22"/>
        <v>0</v>
      </c>
      <c r="M243" s="1700"/>
    </row>
    <row r="244" spans="1:13" ht="12.75" hidden="1" outlineLevel="1" x14ac:dyDescent="0.2">
      <c r="A244" s="247" t="s">
        <v>1118</v>
      </c>
      <c r="B244" s="246" t="s">
        <v>1117</v>
      </c>
      <c r="C244" s="246" t="s">
        <v>207</v>
      </c>
      <c r="D244" s="245" t="str">
        <f t="shared" si="21"/>
        <v>60/19 OCH</v>
      </c>
      <c r="E244" s="244" t="s">
        <v>1119</v>
      </c>
      <c r="F244" s="965" t="s">
        <v>1023</v>
      </c>
      <c r="G244" s="243" t="s">
        <v>16</v>
      </c>
      <c r="H244" s="204"/>
      <c r="I244" s="1352">
        <v>88065.12</v>
      </c>
      <c r="J244" s="1353">
        <f>ROUND(I244*(100-M164)/100, 2)</f>
        <v>88065.12</v>
      </c>
      <c r="K244" s="255">
        <f>Блискавкоприймачі!J86</f>
        <v>0</v>
      </c>
      <c r="L244" s="159">
        <f t="shared" si="22"/>
        <v>0</v>
      </c>
      <c r="M244" s="1700"/>
    </row>
    <row r="245" spans="1:13" ht="12.75" hidden="1" outlineLevel="1" x14ac:dyDescent="0.2">
      <c r="A245" s="247" t="s">
        <v>989</v>
      </c>
      <c r="B245" s="246" t="s">
        <v>1007</v>
      </c>
      <c r="C245" s="246" t="s">
        <v>207</v>
      </c>
      <c r="D245" s="245" t="str">
        <f t="shared" si="21"/>
        <v>60/20 OCH</v>
      </c>
      <c r="E245" s="244" t="s">
        <v>1004</v>
      </c>
      <c r="F245" s="966" t="s">
        <v>1023</v>
      </c>
      <c r="G245" s="243" t="s">
        <v>16</v>
      </c>
      <c r="H245" s="204"/>
      <c r="I245" s="1352">
        <v>95223.29</v>
      </c>
      <c r="J245" s="1353">
        <f>ROUND(I245*(100-M164)/100, 2)</f>
        <v>95223.29</v>
      </c>
      <c r="K245" s="255">
        <f>Блискавкоприймачі!J87</f>
        <v>0</v>
      </c>
      <c r="L245" s="159">
        <f t="shared" si="22"/>
        <v>0</v>
      </c>
      <c r="M245" s="1700"/>
    </row>
    <row r="246" spans="1:13" ht="12.75" hidden="1" outlineLevel="1" x14ac:dyDescent="0.2">
      <c r="A246" s="247" t="s">
        <v>1123</v>
      </c>
      <c r="B246" s="246" t="s">
        <v>1122</v>
      </c>
      <c r="C246" s="246" t="s">
        <v>207</v>
      </c>
      <c r="D246" s="245" t="str">
        <f t="shared" si="21"/>
        <v>60/21 OCH</v>
      </c>
      <c r="E246" s="244" t="s">
        <v>1121</v>
      </c>
      <c r="F246" s="961" t="s">
        <v>1023</v>
      </c>
      <c r="G246" s="243" t="s">
        <v>16</v>
      </c>
      <c r="H246" s="204"/>
      <c r="I246" s="1352">
        <v>102314.8</v>
      </c>
      <c r="J246" s="1353">
        <f>ROUND(I246*(100-M164)/100, 2)</f>
        <v>102314.8</v>
      </c>
      <c r="K246" s="255">
        <f>Блискавкоприймачі!J88</f>
        <v>0</v>
      </c>
      <c r="L246" s="159">
        <f t="shared" si="22"/>
        <v>0</v>
      </c>
      <c r="M246" s="1700"/>
    </row>
    <row r="247" spans="1:13" ht="12.75" hidden="1" outlineLevel="1" x14ac:dyDescent="0.2">
      <c r="A247" s="247" t="s">
        <v>990</v>
      </c>
      <c r="B247" s="246" t="s">
        <v>1008</v>
      </c>
      <c r="C247" s="246" t="s">
        <v>207</v>
      </c>
      <c r="D247" s="245" t="str">
        <f t="shared" si="21"/>
        <v>60/22 OCH</v>
      </c>
      <c r="E247" s="244" t="s">
        <v>1003</v>
      </c>
      <c r="F247" s="965" t="s">
        <v>1023</v>
      </c>
      <c r="G247" s="243" t="s">
        <v>16</v>
      </c>
      <c r="H247" s="204"/>
      <c r="I247" s="1352">
        <v>108492.3</v>
      </c>
      <c r="J247" s="1353">
        <f>ROUND(I247*(100-M164)/100, 2)</f>
        <v>108492.3</v>
      </c>
      <c r="K247" s="255">
        <f>Блискавкоприймачі!J89</f>
        <v>0</v>
      </c>
      <c r="L247" s="159">
        <f t="shared" si="22"/>
        <v>0</v>
      </c>
      <c r="M247" s="1700"/>
    </row>
    <row r="248" spans="1:13" ht="12.75" hidden="1" outlineLevel="1" x14ac:dyDescent="0.2">
      <c r="A248" s="247" t="s">
        <v>1126</v>
      </c>
      <c r="B248" s="246" t="s">
        <v>1125</v>
      </c>
      <c r="C248" s="246" t="s">
        <v>207</v>
      </c>
      <c r="D248" s="245" t="str">
        <f t="shared" si="21"/>
        <v>60/23 OCH</v>
      </c>
      <c r="E248" s="244" t="s">
        <v>1127</v>
      </c>
      <c r="F248" s="242" t="s">
        <v>1023</v>
      </c>
      <c r="G248" s="243" t="s">
        <v>16</v>
      </c>
      <c r="H248" s="204"/>
      <c r="I248" s="1352">
        <v>161057</v>
      </c>
      <c r="J248" s="1353">
        <f>ROUND(I248*(100-M164)/100, 2)</f>
        <v>161057</v>
      </c>
      <c r="K248" s="255">
        <f>Блискавкоприймачі!J90</f>
        <v>0</v>
      </c>
      <c r="L248" s="159">
        <f t="shared" si="22"/>
        <v>0</v>
      </c>
      <c r="M248" s="1700"/>
    </row>
    <row r="249" spans="1:13" ht="12.75" hidden="1" outlineLevel="1" x14ac:dyDescent="0.2">
      <c r="A249" s="247" t="s">
        <v>991</v>
      </c>
      <c r="B249" s="246" t="s">
        <v>1000</v>
      </c>
      <c r="C249" s="246" t="s">
        <v>207</v>
      </c>
      <c r="D249" s="245" t="str">
        <f t="shared" si="21"/>
        <v>60/24 OCH</v>
      </c>
      <c r="E249" s="244" t="s">
        <v>1002</v>
      </c>
      <c r="F249" s="964" t="s">
        <v>1023</v>
      </c>
      <c r="G249" s="243" t="s">
        <v>16</v>
      </c>
      <c r="H249" s="204"/>
      <c r="I249" s="1352">
        <v>163755.9</v>
      </c>
      <c r="J249" s="1353">
        <f>ROUND(I249*(100-M164)/100, 2)</f>
        <v>163755.9</v>
      </c>
      <c r="K249" s="255">
        <f>Блискавкоприймачі!J91</f>
        <v>0</v>
      </c>
      <c r="L249" s="159">
        <f t="shared" si="22"/>
        <v>0</v>
      </c>
      <c r="M249" s="1700"/>
    </row>
    <row r="250" spans="1:13" ht="12.75" hidden="1" outlineLevel="1" x14ac:dyDescent="0.2">
      <c r="A250" s="247" t="s">
        <v>1131</v>
      </c>
      <c r="B250" s="246" t="s">
        <v>1130</v>
      </c>
      <c r="C250" s="246" t="s">
        <v>207</v>
      </c>
      <c r="D250" s="245" t="str">
        <f t="shared" si="21"/>
        <v>60/25 OCH</v>
      </c>
      <c r="E250" s="244" t="s">
        <v>1129</v>
      </c>
      <c r="F250" s="965" t="s">
        <v>1023</v>
      </c>
      <c r="G250" s="243" t="s">
        <v>16</v>
      </c>
      <c r="H250" s="204"/>
      <c r="I250" s="1352">
        <v>165993.20000000001</v>
      </c>
      <c r="J250" s="1353">
        <f>ROUND(I250*(100-M164)/100, 2)</f>
        <v>165993.20000000001</v>
      </c>
      <c r="K250" s="255">
        <f>Блискавкоприймачі!J92</f>
        <v>0</v>
      </c>
      <c r="L250" s="159">
        <f t="shared" si="22"/>
        <v>0</v>
      </c>
      <c r="M250" s="1700"/>
    </row>
    <row r="251" spans="1:13" ht="12.75" hidden="1" outlineLevel="1" x14ac:dyDescent="0.2">
      <c r="A251" s="247" t="s">
        <v>992</v>
      </c>
      <c r="B251" s="246" t="s">
        <v>999</v>
      </c>
      <c r="C251" s="246" t="s">
        <v>207</v>
      </c>
      <c r="D251" s="245" t="str">
        <f t="shared" si="21"/>
        <v>60/26 OCH</v>
      </c>
      <c r="E251" s="244" t="s">
        <v>1001</v>
      </c>
      <c r="F251" s="242" t="s">
        <v>1023</v>
      </c>
      <c r="G251" s="243" t="s">
        <v>16</v>
      </c>
      <c r="H251" s="204"/>
      <c r="I251" s="1352">
        <v>178562.5</v>
      </c>
      <c r="J251" s="1353">
        <f>ROUND(I251*(100-M164)/100, 2)</f>
        <v>178562.5</v>
      </c>
      <c r="K251" s="255">
        <f>Блискавкоприймачі!J93</f>
        <v>0</v>
      </c>
      <c r="L251" s="159">
        <f t="shared" si="22"/>
        <v>0</v>
      </c>
      <c r="M251" s="1700"/>
    </row>
    <row r="252" spans="1:13" ht="12.75" hidden="1" outlineLevel="1" x14ac:dyDescent="0.2">
      <c r="A252" s="247" t="s">
        <v>1136</v>
      </c>
      <c r="B252" s="246" t="s">
        <v>1134</v>
      </c>
      <c r="C252" s="246" t="s">
        <v>207</v>
      </c>
      <c r="D252" s="245" t="str">
        <f t="shared" si="21"/>
        <v>60/27 OCH</v>
      </c>
      <c r="E252" s="244" t="s">
        <v>1132</v>
      </c>
      <c r="F252" s="965" t="s">
        <v>1023</v>
      </c>
      <c r="G252" s="243" t="s">
        <v>16</v>
      </c>
      <c r="H252" s="204"/>
      <c r="I252" s="1352">
        <v>182230.7</v>
      </c>
      <c r="J252" s="1353">
        <f>ROUND(I252*(100-M164)/100, 2)</f>
        <v>182230.7</v>
      </c>
      <c r="K252" s="255">
        <f>Блискавкоприймачі!J94</f>
        <v>0</v>
      </c>
      <c r="L252" s="159">
        <f t="shared" si="22"/>
        <v>0</v>
      </c>
      <c r="M252" s="1700"/>
    </row>
    <row r="253" spans="1:13" ht="12.75" hidden="1" outlineLevel="1" x14ac:dyDescent="0.2">
      <c r="A253" s="247" t="s">
        <v>1137</v>
      </c>
      <c r="B253" s="246" t="s">
        <v>1135</v>
      </c>
      <c r="C253" s="246" t="s">
        <v>207</v>
      </c>
      <c r="D253" s="245" t="str">
        <f t="shared" si="21"/>
        <v>60/28 OCH</v>
      </c>
      <c r="E253" s="244" t="s">
        <v>1133</v>
      </c>
      <c r="F253" s="965" t="s">
        <v>1023</v>
      </c>
      <c r="G253" s="243" t="s">
        <v>16</v>
      </c>
      <c r="H253" s="204"/>
      <c r="I253" s="1352">
        <v>184212</v>
      </c>
      <c r="J253" s="1353">
        <f>ROUND(I253*(100-M164)/100, 2)</f>
        <v>184212</v>
      </c>
      <c r="K253" s="255">
        <f>Блискавкоприймачі!J95</f>
        <v>0</v>
      </c>
      <c r="L253" s="159">
        <f t="shared" si="22"/>
        <v>0</v>
      </c>
      <c r="M253" s="1700"/>
    </row>
    <row r="254" spans="1:13" ht="12.75" hidden="1" outlineLevel="1" x14ac:dyDescent="0.2">
      <c r="A254" s="247" t="s">
        <v>1544</v>
      </c>
      <c r="B254" s="246" t="s">
        <v>1545</v>
      </c>
      <c r="C254" s="246" t="s">
        <v>207</v>
      </c>
      <c r="D254" s="245" t="str">
        <f t="shared" si="21"/>
        <v>60/29 OCH</v>
      </c>
      <c r="E254" s="244" t="s">
        <v>1539</v>
      </c>
      <c r="F254" s="965"/>
      <c r="G254" s="243" t="s">
        <v>16</v>
      </c>
      <c r="H254" s="204"/>
      <c r="I254" s="1352">
        <v>230693.4</v>
      </c>
      <c r="J254" s="1353">
        <f>ROUND(I254*(100-M164)/100, 2)</f>
        <v>230693.4</v>
      </c>
      <c r="K254" s="255">
        <f>Блискавкоприймачі!J96</f>
        <v>0</v>
      </c>
      <c r="L254" s="159">
        <f t="shared" si="22"/>
        <v>0</v>
      </c>
      <c r="M254" s="1700"/>
    </row>
    <row r="255" spans="1:13" ht="12.75" hidden="1" outlineLevel="1" x14ac:dyDescent="0.2">
      <c r="A255" s="247" t="s">
        <v>1543</v>
      </c>
      <c r="B255" s="246" t="s">
        <v>1546</v>
      </c>
      <c r="C255" s="246" t="s">
        <v>207</v>
      </c>
      <c r="D255" s="245" t="str">
        <f t="shared" si="21"/>
        <v>60/30 OCH</v>
      </c>
      <c r="E255" s="244" t="s">
        <v>1540</v>
      </c>
      <c r="F255" s="965"/>
      <c r="G255" s="243" t="s">
        <v>16</v>
      </c>
      <c r="H255" s="204"/>
      <c r="I255" s="1352">
        <v>238743.3</v>
      </c>
      <c r="J255" s="1353">
        <f>ROUND(I255*(100-M164)/100, 2)</f>
        <v>238743.3</v>
      </c>
      <c r="K255" s="255">
        <f>Блискавкоприймачі!J97</f>
        <v>0</v>
      </c>
      <c r="L255" s="159">
        <f t="shared" si="22"/>
        <v>0</v>
      </c>
      <c r="M255" s="1700"/>
    </row>
    <row r="256" spans="1:13" ht="12.75" hidden="1" outlineLevel="1" x14ac:dyDescent="0.2">
      <c r="A256" s="247" t="s">
        <v>1542</v>
      </c>
      <c r="B256" s="246" t="s">
        <v>1547</v>
      </c>
      <c r="C256" s="246" t="s">
        <v>207</v>
      </c>
      <c r="D256" s="245" t="str">
        <f t="shared" si="21"/>
        <v>60/31 OCH</v>
      </c>
      <c r="E256" s="244" t="s">
        <v>1541</v>
      </c>
      <c r="F256" s="965"/>
      <c r="G256" s="243" t="s">
        <v>16</v>
      </c>
      <c r="H256" s="204"/>
      <c r="I256" s="1352">
        <v>244525</v>
      </c>
      <c r="J256" s="1353">
        <f>ROUND(I256*(100-M164)/100, 2)</f>
        <v>244525</v>
      </c>
      <c r="K256" s="255">
        <f>Блискавкоприймачі!J98</f>
        <v>0</v>
      </c>
      <c r="L256" s="159">
        <f t="shared" si="22"/>
        <v>0</v>
      </c>
      <c r="M256" s="1700"/>
    </row>
    <row r="257" spans="1:13" ht="12.75" hidden="1" outlineLevel="1" x14ac:dyDescent="0.2">
      <c r="A257" s="247" t="s">
        <v>1141</v>
      </c>
      <c r="B257" s="246" t="s">
        <v>1142</v>
      </c>
      <c r="C257" s="246"/>
      <c r="D257" s="245" t="str">
        <f t="shared" si="21"/>
        <v xml:space="preserve">60/0 </v>
      </c>
      <c r="E257" s="967" t="s">
        <v>1143</v>
      </c>
      <c r="F257" s="965"/>
      <c r="G257" s="243" t="s">
        <v>16</v>
      </c>
      <c r="H257" s="204"/>
      <c r="I257" s="1352">
        <v>3511.52</v>
      </c>
      <c r="J257" s="1353">
        <f>ROUND(I257*(100-M164)/100, 2)</f>
        <v>3511.52</v>
      </c>
      <c r="K257" s="255">
        <f>Блискавкоприймачі!J99</f>
        <v>0</v>
      </c>
      <c r="L257" s="159">
        <f t="shared" si="22"/>
        <v>0</v>
      </c>
      <c r="M257" s="1700"/>
    </row>
    <row r="258" spans="1:13" ht="12.75" hidden="1" outlineLevel="1" x14ac:dyDescent="0.2">
      <c r="A258" s="247" t="s">
        <v>993</v>
      </c>
      <c r="B258" s="246" t="s">
        <v>998</v>
      </c>
      <c r="C258" s="246"/>
      <c r="D258" s="245" t="str">
        <f t="shared" si="21"/>
        <v xml:space="preserve">60/1 </v>
      </c>
      <c r="E258" s="967" t="s">
        <v>1144</v>
      </c>
      <c r="F258" s="965"/>
      <c r="G258" s="243" t="s">
        <v>16</v>
      </c>
      <c r="H258" s="204"/>
      <c r="I258" s="1352">
        <v>5589.57</v>
      </c>
      <c r="J258" s="1353">
        <f>ROUND(I258*(100-M164)/100, 2)</f>
        <v>5589.57</v>
      </c>
      <c r="K258" s="255">
        <f>Блискавкоприймачі!J100</f>
        <v>0</v>
      </c>
      <c r="L258" s="159">
        <f t="shared" si="22"/>
        <v>0</v>
      </c>
      <c r="M258" s="1700"/>
    </row>
    <row r="259" spans="1:13" ht="12.75" hidden="1" outlineLevel="1" x14ac:dyDescent="0.2">
      <c r="A259" s="247" t="s">
        <v>994</v>
      </c>
      <c r="B259" s="246" t="s">
        <v>997</v>
      </c>
      <c r="C259" s="246"/>
      <c r="D259" s="245" t="str">
        <f t="shared" si="21"/>
        <v xml:space="preserve">60/2 </v>
      </c>
      <c r="E259" s="967" t="s">
        <v>1145</v>
      </c>
      <c r="F259" s="242"/>
      <c r="G259" s="243" t="s">
        <v>16</v>
      </c>
      <c r="H259" s="204"/>
      <c r="I259" s="1352">
        <v>10652.7</v>
      </c>
      <c r="J259" s="1353">
        <f>ROUND(I259*(100-M164)/100, 2)</f>
        <v>10652.7</v>
      </c>
      <c r="K259" s="255">
        <f>Блискавкоприймачі!J101</f>
        <v>0</v>
      </c>
      <c r="L259" s="159">
        <f t="shared" si="22"/>
        <v>0</v>
      </c>
      <c r="M259" s="1700"/>
    </row>
    <row r="260" spans="1:13" ht="12.75" hidden="1" outlineLevel="1" x14ac:dyDescent="0.2">
      <c r="A260" s="247" t="s">
        <v>995</v>
      </c>
      <c r="B260" s="246" t="s">
        <v>996</v>
      </c>
      <c r="C260" s="246"/>
      <c r="D260" s="245" t="str">
        <f t="shared" si="21"/>
        <v xml:space="preserve">60/3 </v>
      </c>
      <c r="E260" s="967" t="s">
        <v>1146</v>
      </c>
      <c r="F260" s="968"/>
      <c r="G260" s="243" t="s">
        <v>16</v>
      </c>
      <c r="H260" s="1328"/>
      <c r="I260" s="1352">
        <v>18832.52</v>
      </c>
      <c r="J260" s="1353">
        <f>ROUND(I260*(100-M164)/100, 2)</f>
        <v>18832.52</v>
      </c>
      <c r="K260" s="255">
        <f>Блискавкоприймачі!J102</f>
        <v>0</v>
      </c>
      <c r="L260" s="159">
        <f t="shared" si="22"/>
        <v>0</v>
      </c>
      <c r="M260" s="1700"/>
    </row>
    <row r="261" spans="1:13" ht="12.75" hidden="1" outlineLevel="1" x14ac:dyDescent="0.2">
      <c r="A261" s="203" t="s">
        <v>627</v>
      </c>
      <c r="B261" s="99" t="s">
        <v>1552</v>
      </c>
      <c r="C261" s="246"/>
      <c r="D261" s="1001" t="str">
        <f t="shared" si="21"/>
        <v xml:space="preserve">60/4 </v>
      </c>
      <c r="E261" s="967" t="s">
        <v>1551</v>
      </c>
      <c r="F261" s="1002"/>
      <c r="G261" s="243" t="s">
        <v>16</v>
      </c>
      <c r="H261" s="963"/>
      <c r="I261" s="1354">
        <v>27247.5</v>
      </c>
      <c r="J261" s="1345">
        <f>ROUND(I261*(100-M164)/100, 2)</f>
        <v>27247.5</v>
      </c>
      <c r="K261" s="255">
        <f>Блискавкоприймачі!J103</f>
        <v>0</v>
      </c>
      <c r="L261" s="159">
        <f t="shared" si="22"/>
        <v>0</v>
      </c>
      <c r="M261" s="1700"/>
    </row>
    <row r="262" spans="1:13" collapsed="1" x14ac:dyDescent="0.2">
      <c r="A262" s="35"/>
      <c r="B262" s="104" t="s">
        <v>327</v>
      </c>
      <c r="C262" s="36"/>
      <c r="D262" s="36"/>
      <c r="E262" s="108"/>
      <c r="F262" s="38"/>
      <c r="G262" s="37"/>
      <c r="H262" s="172"/>
      <c r="I262" s="171"/>
      <c r="J262" s="171"/>
      <c r="K262" s="160">
        <f>Прайс!J265</f>
        <v>0</v>
      </c>
      <c r="L262" s="160">
        <f t="shared" ref="L262:L273" si="23">J262*K262</f>
        <v>0</v>
      </c>
    </row>
    <row r="263" spans="1:13" ht="12.75" hidden="1" outlineLevel="1" x14ac:dyDescent="0.2">
      <c r="A263" s="50" t="s">
        <v>674</v>
      </c>
      <c r="B263" s="94" t="s">
        <v>672</v>
      </c>
      <c r="C263" s="95" t="s">
        <v>203</v>
      </c>
      <c r="D263" s="109" t="str">
        <f t="shared" ref="D263:D271" si="24">B263&amp;" "&amp;C263</f>
        <v>А-25 Ni</v>
      </c>
      <c r="E263" s="116" t="s">
        <v>673</v>
      </c>
      <c r="F263" s="96" t="s">
        <v>1488</v>
      </c>
      <c r="G263" s="97" t="s">
        <v>16</v>
      </c>
      <c r="H263" s="98"/>
      <c r="I263" s="1397">
        <v>47190</v>
      </c>
      <c r="J263" s="1398">
        <f>ROUND(I263*(100-M263)/100, 2)</f>
        <v>47190</v>
      </c>
      <c r="K263" s="159">
        <f>'Активний Блискавкозахист'!J6</f>
        <v>0</v>
      </c>
      <c r="L263" s="159">
        <f t="shared" si="23"/>
        <v>0</v>
      </c>
      <c r="M263" s="1701">
        <f>'Активний Блискавкозахист'!I3</f>
        <v>0</v>
      </c>
    </row>
    <row r="264" spans="1:13" ht="12.75" hidden="1" outlineLevel="1" x14ac:dyDescent="0.2">
      <c r="A264" s="45" t="s">
        <v>677</v>
      </c>
      <c r="B264" s="99" t="s">
        <v>675</v>
      </c>
      <c r="C264" s="69" t="s">
        <v>203</v>
      </c>
      <c r="D264" s="109" t="str">
        <f t="shared" si="24"/>
        <v>А-35 Ni</v>
      </c>
      <c r="E264" s="114" t="s">
        <v>676</v>
      </c>
      <c r="F264" s="43" t="s">
        <v>1487</v>
      </c>
      <c r="G264" s="60" t="s">
        <v>16</v>
      </c>
      <c r="H264" s="41"/>
      <c r="I264" s="1399">
        <v>51090</v>
      </c>
      <c r="J264" s="1400">
        <f>ROUND(I264*(100-M263)/100, 2)</f>
        <v>51090</v>
      </c>
      <c r="K264" s="159">
        <f>'Активний Блискавкозахист'!J7</f>
        <v>0</v>
      </c>
      <c r="L264" s="159">
        <f t="shared" si="23"/>
        <v>0</v>
      </c>
      <c r="M264" s="1701"/>
    </row>
    <row r="265" spans="1:13" ht="12.75" hidden="1" outlineLevel="1" x14ac:dyDescent="0.2">
      <c r="A265" s="45" t="s">
        <v>680</v>
      </c>
      <c r="B265" s="99" t="s">
        <v>678</v>
      </c>
      <c r="C265" s="69" t="s">
        <v>203</v>
      </c>
      <c r="D265" s="109" t="str">
        <f t="shared" si="24"/>
        <v>А-45 Ni</v>
      </c>
      <c r="E265" s="114" t="s">
        <v>679</v>
      </c>
      <c r="F265" s="43" t="s">
        <v>1486</v>
      </c>
      <c r="G265" s="60" t="s">
        <v>16</v>
      </c>
      <c r="H265" s="41"/>
      <c r="I265" s="1399">
        <v>58370</v>
      </c>
      <c r="J265" s="1400">
        <f>ROUND(I265*(100-M263)/100, 2)</f>
        <v>58370</v>
      </c>
      <c r="K265" s="159">
        <f>'Активний Блискавкозахист'!J8</f>
        <v>0</v>
      </c>
      <c r="L265" s="159">
        <f t="shared" si="23"/>
        <v>0</v>
      </c>
      <c r="M265" s="1701"/>
    </row>
    <row r="266" spans="1:13" ht="12.75" hidden="1" outlineLevel="1" x14ac:dyDescent="0.2">
      <c r="A266" s="45" t="s">
        <v>683</v>
      </c>
      <c r="B266" s="99" t="s">
        <v>681</v>
      </c>
      <c r="C266" s="69" t="s">
        <v>203</v>
      </c>
      <c r="D266" s="109" t="str">
        <f t="shared" si="24"/>
        <v>А-60 Ni</v>
      </c>
      <c r="E266" s="114" t="s">
        <v>682</v>
      </c>
      <c r="F266" s="43" t="s">
        <v>1485</v>
      </c>
      <c r="G266" s="60" t="s">
        <v>16</v>
      </c>
      <c r="H266" s="41"/>
      <c r="I266" s="1399">
        <v>60580</v>
      </c>
      <c r="J266" s="1400">
        <f>ROUND(I266*(100-M263)/100, 2)</f>
        <v>60580</v>
      </c>
      <c r="K266" s="159">
        <f>'Активний Блискавкозахист'!J9</f>
        <v>0</v>
      </c>
      <c r="L266" s="159">
        <f t="shared" si="23"/>
        <v>0</v>
      </c>
      <c r="M266" s="1701"/>
    </row>
    <row r="267" spans="1:13" ht="12.75" hidden="1" outlineLevel="1" x14ac:dyDescent="0.2">
      <c r="A267" s="83"/>
      <c r="B267" s="87" t="s">
        <v>1490</v>
      </c>
      <c r="C267" s="69" t="s">
        <v>203</v>
      </c>
      <c r="D267" s="185" t="str">
        <f t="shared" si="24"/>
        <v>ALR 02 Ni</v>
      </c>
      <c r="E267" s="115" t="s">
        <v>1484</v>
      </c>
      <c r="F267" s="100" t="s">
        <v>1489</v>
      </c>
      <c r="G267" s="60" t="s">
        <v>16</v>
      </c>
      <c r="H267" s="60"/>
      <c r="I267" s="1399">
        <v>22085.11</v>
      </c>
      <c r="J267" s="1400">
        <f>ROUND(I267*(100-M263)/100, 2)</f>
        <v>22085.11</v>
      </c>
      <c r="K267" s="159">
        <f>'Активний Блискавкозахист'!J10</f>
        <v>0</v>
      </c>
      <c r="L267" s="159">
        <f t="shared" si="23"/>
        <v>0</v>
      </c>
      <c r="M267" s="1701"/>
    </row>
    <row r="268" spans="1:13" ht="12.75" hidden="1" outlineLevel="1" x14ac:dyDescent="0.2">
      <c r="A268" s="83"/>
      <c r="B268" s="87" t="s">
        <v>1493</v>
      </c>
      <c r="C268" s="69" t="s">
        <v>203</v>
      </c>
      <c r="D268" s="185" t="str">
        <f t="shared" si="24"/>
        <v>ALR 04 Ni</v>
      </c>
      <c r="E268" s="115" t="s">
        <v>1491</v>
      </c>
      <c r="F268" s="100" t="s">
        <v>1495</v>
      </c>
      <c r="G268" s="60" t="s">
        <v>16</v>
      </c>
      <c r="H268" s="60"/>
      <c r="I268" s="1399">
        <v>24056.99</v>
      </c>
      <c r="J268" s="1400">
        <f>ROUND(I268*(100-M263)/100, 2)</f>
        <v>24056.99</v>
      </c>
      <c r="K268" s="159">
        <f>'Активний Блискавкозахист'!J11</f>
        <v>0</v>
      </c>
      <c r="L268" s="159">
        <f t="shared" si="23"/>
        <v>0</v>
      </c>
      <c r="M268" s="1701"/>
    </row>
    <row r="269" spans="1:13" ht="12.75" hidden="1" outlineLevel="1" x14ac:dyDescent="0.2">
      <c r="A269" s="83"/>
      <c r="B269" s="87" t="s">
        <v>1494</v>
      </c>
      <c r="C269" s="69" t="s">
        <v>203</v>
      </c>
      <c r="D269" s="185" t="str">
        <f t="shared" si="24"/>
        <v>ALR 06 Ni</v>
      </c>
      <c r="E269" s="115" t="s">
        <v>1492</v>
      </c>
      <c r="F269" s="100" t="s">
        <v>1496</v>
      </c>
      <c r="G269" s="60" t="s">
        <v>16</v>
      </c>
      <c r="H269" s="60"/>
      <c r="I269" s="1399">
        <v>26423.26</v>
      </c>
      <c r="J269" s="1400">
        <f>ROUND(I269*(100-M263)/100, 2)</f>
        <v>26423.26</v>
      </c>
      <c r="K269" s="159">
        <f>'Активний Блискавкозахист'!J12</f>
        <v>0</v>
      </c>
      <c r="L269" s="159">
        <f t="shared" si="23"/>
        <v>0</v>
      </c>
      <c r="M269" s="1701"/>
    </row>
    <row r="270" spans="1:13" ht="12.75" hidden="1" outlineLevel="1" x14ac:dyDescent="0.2">
      <c r="A270" s="83"/>
      <c r="B270" s="87" t="s">
        <v>1501</v>
      </c>
      <c r="C270" s="69" t="s">
        <v>203</v>
      </c>
      <c r="D270" s="185" t="str">
        <f t="shared" si="24"/>
        <v>LAPCX 040 Ni</v>
      </c>
      <c r="E270" s="115" t="s">
        <v>1499</v>
      </c>
      <c r="F270" s="100" t="s">
        <v>1502</v>
      </c>
      <c r="G270" s="60" t="s">
        <v>16</v>
      </c>
      <c r="H270" s="60"/>
      <c r="I270" s="1399">
        <v>22742.720000000001</v>
      </c>
      <c r="J270" s="1400">
        <f>ROUND(I270*(100-M263)/100, 2)</f>
        <v>22742.720000000001</v>
      </c>
      <c r="K270" s="159">
        <f>'Активний Блискавкозахист'!J13</f>
        <v>0</v>
      </c>
      <c r="L270" s="159">
        <f t="shared" si="23"/>
        <v>0</v>
      </c>
      <c r="M270" s="1701"/>
    </row>
    <row r="271" spans="1:13" ht="12.75" hidden="1" outlineLevel="1" x14ac:dyDescent="0.2">
      <c r="A271" s="83"/>
      <c r="B271" s="87" t="s">
        <v>1498</v>
      </c>
      <c r="C271" s="69" t="s">
        <v>203</v>
      </c>
      <c r="D271" s="185" t="str">
        <f t="shared" si="24"/>
        <v>LAPCX 070 Ni</v>
      </c>
      <c r="E271" s="115" t="s">
        <v>1500</v>
      </c>
      <c r="F271" s="100" t="s">
        <v>1497</v>
      </c>
      <c r="G271" s="60" t="s">
        <v>16</v>
      </c>
      <c r="H271" s="60"/>
      <c r="I271" s="1399">
        <v>24896.14</v>
      </c>
      <c r="J271" s="1400">
        <f>ROUND(I271*(100-M263)/100, 2)</f>
        <v>24896.14</v>
      </c>
      <c r="K271" s="159">
        <f>'Активний Блискавкозахист'!J14</f>
        <v>0</v>
      </c>
      <c r="L271" s="159">
        <f t="shared" si="23"/>
        <v>0</v>
      </c>
      <c r="M271" s="1701"/>
    </row>
    <row r="272" spans="1:13" ht="12.75" hidden="1" outlineLevel="1" x14ac:dyDescent="0.2">
      <c r="A272" s="83" t="s">
        <v>1411</v>
      </c>
      <c r="B272" s="87" t="s">
        <v>1412</v>
      </c>
      <c r="C272" s="256"/>
      <c r="D272" s="185"/>
      <c r="E272" s="115" t="s">
        <v>1410</v>
      </c>
      <c r="F272" s="100" t="s">
        <v>1413</v>
      </c>
      <c r="G272" s="60" t="s">
        <v>16</v>
      </c>
      <c r="H272" s="60"/>
      <c r="I272" s="1399">
        <v>4680</v>
      </c>
      <c r="J272" s="1400">
        <f>ROUND(I272*(100-M263)/100, 2)</f>
        <v>4680</v>
      </c>
      <c r="K272" s="159">
        <f>'Активний Блискавкозахист'!J15</f>
        <v>0</v>
      </c>
      <c r="L272" s="159">
        <f t="shared" si="23"/>
        <v>0</v>
      </c>
      <c r="M272" s="1701"/>
    </row>
    <row r="273" spans="1:13" ht="12.75" hidden="1" outlineLevel="1" x14ac:dyDescent="0.2">
      <c r="A273" s="83" t="s">
        <v>685</v>
      </c>
      <c r="B273" s="87" t="s">
        <v>684</v>
      </c>
      <c r="C273" s="256"/>
      <c r="D273" s="185" t="str">
        <f>B273&amp;" "&amp;C273</f>
        <v xml:space="preserve">PLW-02.B </v>
      </c>
      <c r="E273" s="115" t="s">
        <v>684</v>
      </c>
      <c r="F273" s="100" t="s">
        <v>686</v>
      </c>
      <c r="G273" s="60" t="s">
        <v>16</v>
      </c>
      <c r="H273" s="60"/>
      <c r="I273" s="1399">
        <v>19890</v>
      </c>
      <c r="J273" s="1400">
        <f>ROUND(I273*(100-M263)/100, 2)</f>
        <v>19890</v>
      </c>
      <c r="K273" s="159">
        <f>'Активний Блискавкозахист'!J16</f>
        <v>0</v>
      </c>
      <c r="L273" s="159">
        <f t="shared" si="23"/>
        <v>0</v>
      </c>
      <c r="M273" s="1701"/>
    </row>
    <row r="274" spans="1:13" collapsed="1" x14ac:dyDescent="0.2">
      <c r="A274" s="35"/>
      <c r="B274" s="104" t="s">
        <v>317</v>
      </c>
      <c r="C274" s="36"/>
      <c r="D274" s="36"/>
      <c r="E274" s="108"/>
      <c r="F274" s="38"/>
      <c r="G274" s="37"/>
      <c r="H274" s="39"/>
      <c r="I274" s="37"/>
      <c r="J274" s="37"/>
      <c r="K274" s="160"/>
      <c r="L274" s="160"/>
      <c r="M274" s="1701"/>
    </row>
    <row r="275" spans="1:13" ht="12.75" hidden="1" outlineLevel="1" x14ac:dyDescent="0.2">
      <c r="A275" s="88" t="s">
        <v>662</v>
      </c>
      <c r="B275" s="89" t="s">
        <v>661</v>
      </c>
      <c r="C275" s="59" t="s">
        <v>203</v>
      </c>
      <c r="D275" s="109" t="str">
        <f t="shared" ref="D275:D280" si="25">B275&amp;" "&amp;C275</f>
        <v>52/30/30А Ni</v>
      </c>
      <c r="E275" s="116" t="s">
        <v>1669</v>
      </c>
      <c r="F275" s="43" t="s">
        <v>663</v>
      </c>
      <c r="G275" s="98" t="s">
        <v>16</v>
      </c>
      <c r="H275" s="41"/>
      <c r="I275" s="1401">
        <v>2500.3200000000002</v>
      </c>
      <c r="J275" s="1402">
        <f>ROUND(I275*(100-M263)/100, 2)</f>
        <v>2500.3200000000002</v>
      </c>
      <c r="K275" s="159">
        <f>'Активний Блискавкозахист'!J18</f>
        <v>0</v>
      </c>
      <c r="L275" s="159">
        <f t="shared" ref="L275:L280" si="26">J275*K275</f>
        <v>0</v>
      </c>
      <c r="M275" s="1701"/>
    </row>
    <row r="276" spans="1:13" ht="12.75" hidden="1" outlineLevel="1" x14ac:dyDescent="0.2">
      <c r="A276" s="90" t="s">
        <v>665</v>
      </c>
      <c r="B276" s="91" t="s">
        <v>664</v>
      </c>
      <c r="C276" s="92" t="s">
        <v>203</v>
      </c>
      <c r="D276" s="109" t="str">
        <f t="shared" si="25"/>
        <v>52/40/40А Ni</v>
      </c>
      <c r="E276" s="116" t="s">
        <v>319</v>
      </c>
      <c r="F276" s="43" t="str">
        <f>Прайс!F260</f>
        <v>Щогла активного блискавкоприймача з нержавіючої сталі діаметром 42 мм в основі</v>
      </c>
      <c r="G276" s="98" t="s">
        <v>16</v>
      </c>
      <c r="H276" s="98"/>
      <c r="I276" s="1401">
        <v>4425.29</v>
      </c>
      <c r="J276" s="1402">
        <f>ROUND(I276*(100-M263)/100, 2)</f>
        <v>4425.29</v>
      </c>
      <c r="K276" s="159">
        <f>'Активний Блискавкозахист'!J19</f>
        <v>0</v>
      </c>
      <c r="L276" s="159">
        <f t="shared" si="26"/>
        <v>0</v>
      </c>
      <c r="M276" s="1701"/>
    </row>
    <row r="277" spans="1:13" ht="12.75" hidden="1" outlineLevel="1" x14ac:dyDescent="0.2">
      <c r="A277" s="72" t="s">
        <v>667</v>
      </c>
      <c r="B277" s="93" t="s">
        <v>666</v>
      </c>
      <c r="C277" s="77" t="s">
        <v>203</v>
      </c>
      <c r="D277" s="109" t="str">
        <f t="shared" si="25"/>
        <v>52/40/50А Ni</v>
      </c>
      <c r="E277" s="114" t="s">
        <v>322</v>
      </c>
      <c r="F277" s="43" t="str">
        <f>Прайс!F261</f>
        <v>Щогла активного блискавкоприймача з нержавіючої сталі діаметром 42 мм в основі</v>
      </c>
      <c r="G277" s="41" t="s">
        <v>16</v>
      </c>
      <c r="H277" s="41"/>
      <c r="I277" s="1401">
        <v>4929.71</v>
      </c>
      <c r="J277" s="1403">
        <f>ROUND(I277*(100-M263)/100, 2)</f>
        <v>4929.71</v>
      </c>
      <c r="K277" s="159">
        <f>'Активний Блискавкозахист'!J20</f>
        <v>0</v>
      </c>
      <c r="L277" s="159">
        <f t="shared" si="26"/>
        <v>0</v>
      </c>
      <c r="M277" s="1701"/>
    </row>
    <row r="278" spans="1:13" ht="12.75" hidden="1" outlineLevel="1" x14ac:dyDescent="0.2">
      <c r="A278" s="72" t="s">
        <v>669</v>
      </c>
      <c r="B278" s="93" t="s">
        <v>668</v>
      </c>
      <c r="C278" s="77" t="s">
        <v>203</v>
      </c>
      <c r="D278" s="109" t="str">
        <f t="shared" si="25"/>
        <v>52/40/60А Ni</v>
      </c>
      <c r="E278" s="114" t="s">
        <v>324</v>
      </c>
      <c r="F278" s="43" t="str">
        <f>Прайс!F262</f>
        <v>Щогла активного блискавкоприймача з нержавіючої сталі діаметром 42 мм в основі</v>
      </c>
      <c r="G278" s="41" t="s">
        <v>16</v>
      </c>
      <c r="H278" s="41"/>
      <c r="I278" s="1401">
        <v>5644.08</v>
      </c>
      <c r="J278" s="1403">
        <f>ROUND(I278*(100-M263)/100, 2)</f>
        <v>5644.08</v>
      </c>
      <c r="K278" s="159">
        <f>'Активний Блискавкозахист'!J21</f>
        <v>0</v>
      </c>
      <c r="L278" s="159">
        <f t="shared" si="26"/>
        <v>0</v>
      </c>
      <c r="M278" s="1701"/>
    </row>
    <row r="279" spans="1:13" ht="12.75" hidden="1" outlineLevel="1" x14ac:dyDescent="0.2">
      <c r="A279" s="72" t="s">
        <v>670</v>
      </c>
      <c r="B279" s="93" t="s">
        <v>1670</v>
      </c>
      <c r="C279" s="77" t="s">
        <v>203</v>
      </c>
      <c r="D279" s="109" t="str">
        <f t="shared" si="25"/>
        <v>52/40/70А Ni</v>
      </c>
      <c r="E279" s="114" t="s">
        <v>844</v>
      </c>
      <c r="F279" s="43" t="str">
        <f>Прайс!F263</f>
        <v>Щогла активного блискавкоприймача з нержавіючої сталі діаметром 42 мм в основі</v>
      </c>
      <c r="G279" s="41" t="s">
        <v>16</v>
      </c>
      <c r="H279" s="41"/>
      <c r="I279" s="1401">
        <v>8766.0400000000009</v>
      </c>
      <c r="J279" s="1403">
        <f>ROUND(I279*(100-M263)/100, 2)</f>
        <v>8766.0400000000009</v>
      </c>
      <c r="K279" s="159">
        <f>'Активний Блискавкозахист'!J22</f>
        <v>0</v>
      </c>
      <c r="L279" s="159">
        <f t="shared" si="26"/>
        <v>0</v>
      </c>
      <c r="M279" s="1701"/>
    </row>
    <row r="280" spans="1:13" ht="12.75" hidden="1" outlineLevel="1" x14ac:dyDescent="0.2">
      <c r="A280" s="132" t="s">
        <v>671</v>
      </c>
      <c r="B280" s="93" t="s">
        <v>1671</v>
      </c>
      <c r="C280" s="133" t="s">
        <v>203</v>
      </c>
      <c r="D280" s="109" t="str">
        <f t="shared" si="25"/>
        <v>52/40/80А Ni</v>
      </c>
      <c r="E280" s="115" t="s">
        <v>845</v>
      </c>
      <c r="F280" s="152" t="str">
        <f>Прайс!F264</f>
        <v>Щогла активного блискавкоприймача з нержавіючої сталі діаметром 42 мм в основі</v>
      </c>
      <c r="G280" s="60" t="s">
        <v>16</v>
      </c>
      <c r="H280" s="60"/>
      <c r="I280" s="1404">
        <v>9459.9699999999993</v>
      </c>
      <c r="J280" s="1405">
        <f>ROUND(I280*(100-M263)/100, 2)</f>
        <v>9459.9699999999993</v>
      </c>
      <c r="K280" s="159">
        <f>'Активний Блискавкозахист'!J23</f>
        <v>0</v>
      </c>
      <c r="L280" s="159">
        <f t="shared" si="26"/>
        <v>0</v>
      </c>
      <c r="M280" s="1701"/>
    </row>
    <row r="281" spans="1:13" collapsed="1" x14ac:dyDescent="0.2">
      <c r="A281" s="35"/>
      <c r="B281" s="104" t="s">
        <v>1643</v>
      </c>
      <c r="C281" s="36"/>
      <c r="D281" s="36"/>
      <c r="E281" s="108"/>
      <c r="F281" s="38"/>
      <c r="G281" s="37"/>
      <c r="H281" s="39"/>
      <c r="I281" s="171"/>
      <c r="J281" s="37"/>
      <c r="K281" s="160">
        <f>Прайс!J270</f>
        <v>0</v>
      </c>
      <c r="L281" s="160">
        <f t="shared" si="22"/>
        <v>0</v>
      </c>
    </row>
    <row r="282" spans="1:13" ht="12.75" hidden="1" outlineLevel="1" x14ac:dyDescent="0.2">
      <c r="A282" s="120" t="s">
        <v>338</v>
      </c>
      <c r="B282" s="119"/>
      <c r="C282" s="146" t="s">
        <v>36</v>
      </c>
      <c r="D282" s="198" t="s">
        <v>45</v>
      </c>
      <c r="E282" s="986" t="s">
        <v>865</v>
      </c>
      <c r="F282" s="987" t="s">
        <v>1560</v>
      </c>
      <c r="G282" s="988" t="s">
        <v>923</v>
      </c>
      <c r="H282" s="988">
        <v>1607</v>
      </c>
      <c r="I282" s="1113">
        <v>1600</v>
      </c>
      <c r="J282" s="1114">
        <f>ROUND(I282*(100-M282)/100, 2)</f>
        <v>1600</v>
      </c>
      <c r="K282" s="989">
        <f>Заземлення!J6</f>
        <v>0</v>
      </c>
      <c r="L282" s="1056">
        <f t="shared" ref="L282:L317" si="27">J282*K282</f>
        <v>0</v>
      </c>
      <c r="M282" s="1697">
        <f>Заземлення!I3</f>
        <v>0</v>
      </c>
    </row>
    <row r="283" spans="1:13" ht="15" hidden="1" customHeight="1" outlineLevel="1" x14ac:dyDescent="0.2">
      <c r="A283" s="120" t="s">
        <v>1474</v>
      </c>
      <c r="B283" s="119"/>
      <c r="C283" s="146" t="s">
        <v>36</v>
      </c>
      <c r="D283" s="198" t="s">
        <v>45</v>
      </c>
      <c r="E283" s="1057" t="s">
        <v>864</v>
      </c>
      <c r="F283" s="1058" t="s">
        <v>1561</v>
      </c>
      <c r="G283" s="1059" t="s">
        <v>923</v>
      </c>
      <c r="H283" s="1059">
        <v>2195</v>
      </c>
      <c r="I283" s="1113">
        <v>2200</v>
      </c>
      <c r="J283" s="1114">
        <f>ROUND(I283*(100-M282)/100, 2)</f>
        <v>2200</v>
      </c>
      <c r="K283" s="989">
        <f>Заземлення!J7</f>
        <v>0</v>
      </c>
      <c r="L283" s="1060">
        <f t="shared" si="27"/>
        <v>0</v>
      </c>
      <c r="M283" s="1698"/>
    </row>
    <row r="284" spans="1:13" ht="15" hidden="1" customHeight="1" outlineLevel="1" x14ac:dyDescent="0.2">
      <c r="A284" s="120" t="s">
        <v>1475</v>
      </c>
      <c r="B284" s="119"/>
      <c r="C284" s="146" t="s">
        <v>36</v>
      </c>
      <c r="D284" s="198" t="s">
        <v>45</v>
      </c>
      <c r="E284" s="986" t="s">
        <v>863</v>
      </c>
      <c r="F284" s="987" t="s">
        <v>1559</v>
      </c>
      <c r="G284" s="988" t="s">
        <v>923</v>
      </c>
      <c r="H284" s="988">
        <v>2783</v>
      </c>
      <c r="I284" s="1113">
        <v>2800</v>
      </c>
      <c r="J284" s="1114">
        <f>ROUND(I284*(100-M282)/100, 2)</f>
        <v>2800</v>
      </c>
      <c r="K284" s="989">
        <f>Заземлення!J8</f>
        <v>0</v>
      </c>
      <c r="L284" s="989">
        <f t="shared" si="27"/>
        <v>0</v>
      </c>
      <c r="M284" s="1698"/>
    </row>
    <row r="285" spans="1:13" ht="15" hidden="1" customHeight="1" outlineLevel="1" x14ac:dyDescent="0.2">
      <c r="A285" s="120" t="s">
        <v>1476</v>
      </c>
      <c r="B285" s="119"/>
      <c r="C285" s="146" t="s">
        <v>36</v>
      </c>
      <c r="D285" s="198" t="s">
        <v>45</v>
      </c>
      <c r="E285" s="1057" t="s">
        <v>862</v>
      </c>
      <c r="F285" s="1058" t="s">
        <v>1562</v>
      </c>
      <c r="G285" s="1059" t="s">
        <v>923</v>
      </c>
      <c r="H285" s="1059">
        <v>3372</v>
      </c>
      <c r="I285" s="1113">
        <v>3400</v>
      </c>
      <c r="J285" s="1114">
        <f>ROUND(I285*(100-M282)/100, 2)</f>
        <v>3400</v>
      </c>
      <c r="K285" s="989">
        <f>Заземлення!J9</f>
        <v>0</v>
      </c>
      <c r="L285" s="1060">
        <f t="shared" si="27"/>
        <v>0</v>
      </c>
      <c r="M285" s="1698"/>
    </row>
    <row r="286" spans="1:13" ht="12.75" customHeight="1" x14ac:dyDescent="0.2">
      <c r="A286" s="889" t="s">
        <v>365</v>
      </c>
      <c r="B286" s="119"/>
      <c r="C286" s="146" t="s">
        <v>36</v>
      </c>
      <c r="D286" s="198" t="s">
        <v>45</v>
      </c>
      <c r="E286" s="986" t="s">
        <v>860</v>
      </c>
      <c r="F286" s="987" t="s">
        <v>1563</v>
      </c>
      <c r="G286" s="988" t="s">
        <v>923</v>
      </c>
      <c r="H286" s="988">
        <v>3960</v>
      </c>
      <c r="I286" s="1115">
        <v>4000</v>
      </c>
      <c r="J286" s="1114">
        <f>ROUND(I286*(100-M282)/100, 2)</f>
        <v>4000</v>
      </c>
      <c r="K286" s="989">
        <f>Заземлення!J10</f>
        <v>0</v>
      </c>
      <c r="L286" s="989">
        <f t="shared" si="27"/>
        <v>0</v>
      </c>
      <c r="M286" s="1698"/>
    </row>
    <row r="287" spans="1:13" ht="12.75" customHeight="1" x14ac:dyDescent="0.2">
      <c r="A287" s="889" t="s">
        <v>1504</v>
      </c>
      <c r="B287" s="119"/>
      <c r="C287" s="146" t="s">
        <v>36</v>
      </c>
      <c r="D287" s="198" t="s">
        <v>45</v>
      </c>
      <c r="E287" s="1057" t="s">
        <v>1108</v>
      </c>
      <c r="F287" s="1058" t="s">
        <v>1564</v>
      </c>
      <c r="G287" s="1059" t="s">
        <v>923</v>
      </c>
      <c r="H287" s="1059">
        <v>4549</v>
      </c>
      <c r="I287" s="1115">
        <v>4550</v>
      </c>
      <c r="J287" s="1114">
        <f>ROUND(I287*(100-M282)/100, 2)</f>
        <v>4550</v>
      </c>
      <c r="K287" s="989">
        <f>Заземлення!J11</f>
        <v>0</v>
      </c>
      <c r="L287" s="1060">
        <f t="shared" si="27"/>
        <v>0</v>
      </c>
      <c r="M287" s="1698"/>
    </row>
    <row r="288" spans="1:13" ht="12.75" customHeight="1" x14ac:dyDescent="0.2">
      <c r="A288" s="889" t="s">
        <v>1503</v>
      </c>
      <c r="B288" s="119"/>
      <c r="C288" s="146" t="s">
        <v>36</v>
      </c>
      <c r="D288" s="198" t="s">
        <v>45</v>
      </c>
      <c r="E288" s="986" t="s">
        <v>1109</v>
      </c>
      <c r="F288" s="987" t="s">
        <v>1565</v>
      </c>
      <c r="G288" s="988" t="s">
        <v>923</v>
      </c>
      <c r="H288" s="988">
        <v>5137</v>
      </c>
      <c r="I288" s="1115">
        <v>5150</v>
      </c>
      <c r="J288" s="1114">
        <f>ROUND(I288*(100-M288)/100, 2)</f>
        <v>5150</v>
      </c>
      <c r="K288" s="989">
        <f>Заземлення!J12</f>
        <v>0</v>
      </c>
      <c r="L288" s="989">
        <f t="shared" si="27"/>
        <v>0</v>
      </c>
      <c r="M288" s="1698"/>
    </row>
    <row r="289" spans="1:13" ht="12.75" customHeight="1" x14ac:dyDescent="0.2">
      <c r="A289" s="889" t="s">
        <v>1505</v>
      </c>
      <c r="B289" s="119"/>
      <c r="C289" s="146" t="s">
        <v>36</v>
      </c>
      <c r="D289" s="198" t="s">
        <v>45</v>
      </c>
      <c r="E289" s="1057" t="s">
        <v>1408</v>
      </c>
      <c r="F289" s="1058" t="s">
        <v>1566</v>
      </c>
      <c r="G289" s="1059" t="s">
        <v>923</v>
      </c>
      <c r="H289" s="1059">
        <v>5725</v>
      </c>
      <c r="I289" s="1115">
        <v>5750</v>
      </c>
      <c r="J289" s="1114">
        <f>ROUND(I289*(100-M282)/100, 2)</f>
        <v>5750</v>
      </c>
      <c r="K289" s="989">
        <f>Заземлення!J13</f>
        <v>0</v>
      </c>
      <c r="L289" s="1060">
        <f t="shared" si="27"/>
        <v>0</v>
      </c>
      <c r="M289" s="1698"/>
    </row>
    <row r="290" spans="1:13" ht="12.75" customHeight="1" x14ac:dyDescent="0.2">
      <c r="A290" s="889" t="s">
        <v>1506</v>
      </c>
      <c r="B290" s="119"/>
      <c r="C290" s="146" t="s">
        <v>36</v>
      </c>
      <c r="D290" s="198" t="s">
        <v>45</v>
      </c>
      <c r="E290" s="986" t="s">
        <v>861</v>
      </c>
      <c r="F290" s="990" t="s">
        <v>1567</v>
      </c>
      <c r="G290" s="988" t="s">
        <v>923</v>
      </c>
      <c r="H290" s="988">
        <v>6654</v>
      </c>
      <c r="I290" s="1115">
        <v>6650</v>
      </c>
      <c r="J290" s="1114">
        <f>ROUND(I290*(100-M282)/100, 2)</f>
        <v>6650</v>
      </c>
      <c r="K290" s="989">
        <f>Заземлення!J14</f>
        <v>0</v>
      </c>
      <c r="L290" s="989">
        <f t="shared" si="27"/>
        <v>0</v>
      </c>
      <c r="M290" s="1698"/>
    </row>
    <row r="291" spans="1:13" ht="12.75" customHeight="1" x14ac:dyDescent="0.2">
      <c r="A291" s="265">
        <v>42030</v>
      </c>
      <c r="B291" s="119"/>
      <c r="C291" s="146" t="s">
        <v>36</v>
      </c>
      <c r="D291" s="198" t="s">
        <v>45</v>
      </c>
      <c r="E291" s="54" t="s">
        <v>1465</v>
      </c>
      <c r="F291" s="119" t="s">
        <v>1568</v>
      </c>
      <c r="G291" s="123" t="s">
        <v>923</v>
      </c>
      <c r="H291" s="119">
        <v>1926</v>
      </c>
      <c r="I291" s="1115">
        <v>1950</v>
      </c>
      <c r="J291" s="1114">
        <f>ROUND(I291*(100-M282)/100, 2)</f>
        <v>1950</v>
      </c>
      <c r="K291" s="989">
        <f>Заземлення!J16</f>
        <v>0</v>
      </c>
      <c r="L291" s="159">
        <f t="shared" si="27"/>
        <v>0</v>
      </c>
      <c r="M291" s="1698"/>
    </row>
    <row r="292" spans="1:13" ht="12.75" customHeight="1" x14ac:dyDescent="0.2">
      <c r="A292" s="265">
        <v>42045</v>
      </c>
      <c r="B292" s="119"/>
      <c r="C292" s="146" t="s">
        <v>36</v>
      </c>
      <c r="D292" s="198" t="s">
        <v>45</v>
      </c>
      <c r="E292" s="986" t="s">
        <v>1466</v>
      </c>
      <c r="F292" s="990" t="s">
        <v>1569</v>
      </c>
      <c r="G292" s="988" t="s">
        <v>923</v>
      </c>
      <c r="H292" s="990">
        <v>2636</v>
      </c>
      <c r="I292" s="1115">
        <v>2650</v>
      </c>
      <c r="J292" s="1114">
        <f>ROUND(I292*(100-M282)/100, 2)</f>
        <v>2650</v>
      </c>
      <c r="K292" s="989">
        <f>Заземлення!J17</f>
        <v>0</v>
      </c>
      <c r="L292" s="989">
        <f t="shared" si="27"/>
        <v>0</v>
      </c>
      <c r="M292" s="1698"/>
    </row>
    <row r="293" spans="1:13" ht="12.75" customHeight="1" x14ac:dyDescent="0.2">
      <c r="A293" s="265">
        <v>42060</v>
      </c>
      <c r="B293" s="119"/>
      <c r="C293" s="146" t="s">
        <v>36</v>
      </c>
      <c r="D293" s="198" t="s">
        <v>45</v>
      </c>
      <c r="E293" s="54" t="s">
        <v>1467</v>
      </c>
      <c r="F293" s="119" t="s">
        <v>1570</v>
      </c>
      <c r="G293" s="123" t="s">
        <v>923</v>
      </c>
      <c r="H293" s="119">
        <v>3346</v>
      </c>
      <c r="I293" s="1115">
        <v>3350</v>
      </c>
      <c r="J293" s="1114">
        <f>ROUND(I293*(100-M282)/100, 2)</f>
        <v>3350</v>
      </c>
      <c r="K293" s="989">
        <f>Заземлення!J18</f>
        <v>0</v>
      </c>
      <c r="L293" s="159">
        <f t="shared" si="27"/>
        <v>0</v>
      </c>
      <c r="M293" s="1698"/>
    </row>
    <row r="294" spans="1:13" ht="12.75" customHeight="1" x14ac:dyDescent="0.2">
      <c r="A294" s="265">
        <v>42075</v>
      </c>
      <c r="B294" s="119"/>
      <c r="C294" s="146" t="s">
        <v>36</v>
      </c>
      <c r="D294" s="198" t="s">
        <v>45</v>
      </c>
      <c r="E294" s="986" t="s">
        <v>1468</v>
      </c>
      <c r="F294" s="990" t="s">
        <v>1571</v>
      </c>
      <c r="G294" s="988" t="s">
        <v>923</v>
      </c>
      <c r="H294" s="990">
        <v>4057</v>
      </c>
      <c r="I294" s="1115">
        <v>4050</v>
      </c>
      <c r="J294" s="1114">
        <f>ROUND(I294*(100-M282)/100, 2)</f>
        <v>4050</v>
      </c>
      <c r="K294" s="989">
        <f>Заземлення!J19</f>
        <v>0</v>
      </c>
      <c r="L294" s="989">
        <f t="shared" si="27"/>
        <v>0</v>
      </c>
      <c r="M294" s="1698"/>
    </row>
    <row r="295" spans="1:13" ht="12.75" customHeight="1" x14ac:dyDescent="0.2">
      <c r="A295" s="265">
        <v>42090</v>
      </c>
      <c r="B295" s="119"/>
      <c r="C295" s="146" t="s">
        <v>36</v>
      </c>
      <c r="D295" s="198" t="s">
        <v>45</v>
      </c>
      <c r="E295" s="54" t="s">
        <v>1469</v>
      </c>
      <c r="F295" s="119" t="s">
        <v>1572</v>
      </c>
      <c r="G295" s="123" t="s">
        <v>923</v>
      </c>
      <c r="H295" s="119">
        <v>4767</v>
      </c>
      <c r="I295" s="1115">
        <v>4750</v>
      </c>
      <c r="J295" s="1114">
        <f>ROUND(I295*(100-M282)/100, 2)</f>
        <v>4750</v>
      </c>
      <c r="K295" s="989">
        <f>Заземлення!J20</f>
        <v>0</v>
      </c>
      <c r="L295" s="159">
        <f t="shared" si="27"/>
        <v>0</v>
      </c>
      <c r="M295" s="1698"/>
    </row>
    <row r="296" spans="1:13" ht="12.75" customHeight="1" x14ac:dyDescent="0.2">
      <c r="A296" s="265">
        <v>42105</v>
      </c>
      <c r="B296" s="119"/>
      <c r="C296" s="146" t="s">
        <v>36</v>
      </c>
      <c r="D296" s="198" t="s">
        <v>45</v>
      </c>
      <c r="E296" s="986" t="s">
        <v>1470</v>
      </c>
      <c r="F296" s="990" t="s">
        <v>1573</v>
      </c>
      <c r="G296" s="988" t="s">
        <v>923</v>
      </c>
      <c r="H296" s="990">
        <v>5477</v>
      </c>
      <c r="I296" s="1115">
        <v>5450</v>
      </c>
      <c r="J296" s="1114">
        <f>ROUND(I296*(100-M282)/100, 2)</f>
        <v>5450</v>
      </c>
      <c r="K296" s="989">
        <f>Заземлення!J21</f>
        <v>0</v>
      </c>
      <c r="L296" s="989">
        <f t="shared" si="27"/>
        <v>0</v>
      </c>
      <c r="M296" s="1698"/>
    </row>
    <row r="297" spans="1:13" ht="12.75" customHeight="1" x14ac:dyDescent="0.2">
      <c r="A297" s="265">
        <v>42120</v>
      </c>
      <c r="B297" s="119"/>
      <c r="C297" s="146" t="s">
        <v>36</v>
      </c>
      <c r="D297" s="198" t="s">
        <v>45</v>
      </c>
      <c r="E297" s="54" t="s">
        <v>1471</v>
      </c>
      <c r="F297" s="119" t="s">
        <v>1574</v>
      </c>
      <c r="G297" s="123" t="s">
        <v>923</v>
      </c>
      <c r="H297" s="119">
        <v>6187</v>
      </c>
      <c r="I297" s="1115">
        <v>6200</v>
      </c>
      <c r="J297" s="1114">
        <f>ROUND(I297*(100-M282)/100, 2)</f>
        <v>6200</v>
      </c>
      <c r="K297" s="989">
        <f>Заземлення!J22</f>
        <v>0</v>
      </c>
      <c r="L297" s="159">
        <f t="shared" si="27"/>
        <v>0</v>
      </c>
      <c r="M297" s="1698"/>
    </row>
    <row r="298" spans="1:13" ht="12.75" customHeight="1" x14ac:dyDescent="0.2">
      <c r="A298" s="265">
        <v>42135</v>
      </c>
      <c r="B298" s="119"/>
      <c r="C298" s="146" t="s">
        <v>36</v>
      </c>
      <c r="D298" s="198" t="s">
        <v>45</v>
      </c>
      <c r="E298" s="986" t="s">
        <v>1472</v>
      </c>
      <c r="F298" s="990" t="s">
        <v>1575</v>
      </c>
      <c r="G298" s="988" t="s">
        <v>923</v>
      </c>
      <c r="H298" s="990">
        <v>6898</v>
      </c>
      <c r="I298" s="1115">
        <v>6900</v>
      </c>
      <c r="J298" s="1114">
        <f>ROUND(I298*(100-M282)/100, 2)</f>
        <v>6900</v>
      </c>
      <c r="K298" s="989">
        <f>Заземлення!J23</f>
        <v>0</v>
      </c>
      <c r="L298" s="989">
        <f t="shared" si="27"/>
        <v>0</v>
      </c>
      <c r="M298" s="1698"/>
    </row>
    <row r="299" spans="1:13" ht="12.75" customHeight="1" x14ac:dyDescent="0.2">
      <c r="A299" s="265">
        <v>42150</v>
      </c>
      <c r="B299" s="119"/>
      <c r="C299" s="146" t="s">
        <v>36</v>
      </c>
      <c r="D299" s="198" t="s">
        <v>45</v>
      </c>
      <c r="E299" s="54" t="s">
        <v>1473</v>
      </c>
      <c r="F299" s="119" t="s">
        <v>1576</v>
      </c>
      <c r="G299" s="123" t="s">
        <v>923</v>
      </c>
      <c r="H299" s="119">
        <v>8024</v>
      </c>
      <c r="I299" s="1115">
        <v>8000</v>
      </c>
      <c r="J299" s="1114">
        <f>ROUND(I299*(100-M282)/100, 2)</f>
        <v>8000</v>
      </c>
      <c r="K299" s="989">
        <f>Заземлення!J24</f>
        <v>0</v>
      </c>
      <c r="L299" s="159">
        <f t="shared" si="27"/>
        <v>0</v>
      </c>
      <c r="M299" s="1698"/>
    </row>
    <row r="300" spans="1:13" ht="12.75" customHeight="1" x14ac:dyDescent="0.2">
      <c r="A300" s="265">
        <v>43030</v>
      </c>
      <c r="B300" s="119" t="s">
        <v>1481</v>
      </c>
      <c r="C300" s="146" t="s">
        <v>203</v>
      </c>
      <c r="D300" s="198" t="str">
        <f>B300&amp;" "&amp;C300</f>
        <v>43/3 Ni</v>
      </c>
      <c r="E300" s="986" t="s">
        <v>1478</v>
      </c>
      <c r="F300" s="990" t="s">
        <v>1577</v>
      </c>
      <c r="G300" s="988" t="s">
        <v>923</v>
      </c>
      <c r="H300" s="990">
        <v>2370</v>
      </c>
      <c r="I300" s="1115">
        <v>2350</v>
      </c>
      <c r="J300" s="1114">
        <f>ROUND(I300*(100-M282)/100, 2)</f>
        <v>2350</v>
      </c>
      <c r="K300" s="989">
        <f>Заземлення!J26</f>
        <v>0</v>
      </c>
      <c r="L300" s="989">
        <f t="shared" si="27"/>
        <v>0</v>
      </c>
      <c r="M300" s="1698"/>
    </row>
    <row r="301" spans="1:13" ht="12.75" customHeight="1" x14ac:dyDescent="0.2">
      <c r="A301" s="265">
        <v>43045</v>
      </c>
      <c r="B301" s="119" t="s">
        <v>1278</v>
      </c>
      <c r="C301" s="146" t="s">
        <v>203</v>
      </c>
      <c r="D301" s="198" t="str">
        <f t="shared" ref="D301:D308" si="28">B301&amp;" "&amp;C301</f>
        <v>43/4,5 Ni</v>
      </c>
      <c r="E301" s="1057" t="s">
        <v>1274</v>
      </c>
      <c r="F301" s="1061" t="s">
        <v>1561</v>
      </c>
      <c r="G301" s="1059" t="s">
        <v>923</v>
      </c>
      <c r="H301" s="1061">
        <v>3309</v>
      </c>
      <c r="I301" s="1115">
        <v>3300</v>
      </c>
      <c r="J301" s="1114">
        <f>ROUND(I301*(100-M282)/100, 2)</f>
        <v>3300</v>
      </c>
      <c r="K301" s="989">
        <f>Заземлення!J27</f>
        <v>0</v>
      </c>
      <c r="L301" s="1060">
        <f t="shared" si="27"/>
        <v>0</v>
      </c>
      <c r="M301" s="1698"/>
    </row>
    <row r="302" spans="1:13" ht="12.75" customHeight="1" x14ac:dyDescent="0.2">
      <c r="A302" s="265">
        <v>43060</v>
      </c>
      <c r="B302" s="119" t="s">
        <v>1279</v>
      </c>
      <c r="C302" s="146" t="s">
        <v>203</v>
      </c>
      <c r="D302" s="198" t="str">
        <f t="shared" si="28"/>
        <v>43/6 Ni</v>
      </c>
      <c r="E302" s="986" t="s">
        <v>1275</v>
      </c>
      <c r="F302" s="990" t="s">
        <v>1559</v>
      </c>
      <c r="G302" s="988" t="s">
        <v>923</v>
      </c>
      <c r="H302" s="990">
        <v>4248</v>
      </c>
      <c r="I302" s="1115">
        <v>4250</v>
      </c>
      <c r="J302" s="1114">
        <f>ROUND(I302*(100-M282)/100, 2)</f>
        <v>4250</v>
      </c>
      <c r="K302" s="989">
        <f>Заземлення!J28</f>
        <v>0</v>
      </c>
      <c r="L302" s="989">
        <f t="shared" si="27"/>
        <v>0</v>
      </c>
      <c r="M302" s="1698"/>
    </row>
    <row r="303" spans="1:13" ht="12.75" customHeight="1" x14ac:dyDescent="0.2">
      <c r="A303" s="265">
        <v>43075</v>
      </c>
      <c r="B303" s="119" t="s">
        <v>1280</v>
      </c>
      <c r="C303" s="146" t="s">
        <v>203</v>
      </c>
      <c r="D303" s="198" t="str">
        <f t="shared" si="28"/>
        <v>43/7,5 Ni</v>
      </c>
      <c r="E303" s="1057" t="s">
        <v>1276</v>
      </c>
      <c r="F303" s="1061" t="s">
        <v>1578</v>
      </c>
      <c r="G303" s="1059" t="s">
        <v>923</v>
      </c>
      <c r="H303" s="1061">
        <v>5187</v>
      </c>
      <c r="I303" s="1115">
        <v>5200</v>
      </c>
      <c r="J303" s="1114">
        <f>ROUND(I303*(100-$J$2)/100, 2)</f>
        <v>5200</v>
      </c>
      <c r="K303" s="989">
        <f>Заземлення!J29</f>
        <v>0</v>
      </c>
      <c r="L303" s="1060">
        <f t="shared" si="27"/>
        <v>0</v>
      </c>
      <c r="M303" s="1698"/>
    </row>
    <row r="304" spans="1:13" ht="12.75" customHeight="1" x14ac:dyDescent="0.2">
      <c r="A304" s="265">
        <v>43090</v>
      </c>
      <c r="B304" s="119" t="s">
        <v>1281</v>
      </c>
      <c r="C304" s="146" t="s">
        <v>203</v>
      </c>
      <c r="D304" s="198" t="str">
        <f t="shared" si="28"/>
        <v>43/9 Ni</v>
      </c>
      <c r="E304" s="986" t="s">
        <v>1277</v>
      </c>
      <c r="F304" s="990" t="s">
        <v>1563</v>
      </c>
      <c r="G304" s="988" t="s">
        <v>923</v>
      </c>
      <c r="H304" s="990">
        <v>6126</v>
      </c>
      <c r="I304" s="1115">
        <v>6100</v>
      </c>
      <c r="J304" s="1114">
        <f>ROUND(I304*(100-M282)/100, 2)</f>
        <v>6100</v>
      </c>
      <c r="K304" s="989">
        <f>Заземлення!J30</f>
        <v>0</v>
      </c>
      <c r="L304" s="989">
        <f t="shared" si="27"/>
        <v>0</v>
      </c>
      <c r="M304" s="1698"/>
    </row>
    <row r="305" spans="1:13" ht="12.75" customHeight="1" x14ac:dyDescent="0.2">
      <c r="A305" s="265">
        <v>43105</v>
      </c>
      <c r="B305" s="119" t="s">
        <v>1482</v>
      </c>
      <c r="C305" s="146" t="s">
        <v>203</v>
      </c>
      <c r="D305" s="198" t="str">
        <f t="shared" si="28"/>
        <v>43/10,5 Ni</v>
      </c>
      <c r="E305" s="1057" t="s">
        <v>1479</v>
      </c>
      <c r="F305" s="1061" t="s">
        <v>1564</v>
      </c>
      <c r="G305" s="1059" t="s">
        <v>923</v>
      </c>
      <c r="H305" s="1061">
        <v>7065</v>
      </c>
      <c r="I305" s="1115">
        <v>7050</v>
      </c>
      <c r="J305" s="1114">
        <f>ROUND(I305*(100-M282)/100, 2)</f>
        <v>7050</v>
      </c>
      <c r="K305" s="989">
        <f>Заземлення!J31</f>
        <v>0</v>
      </c>
      <c r="L305" s="1060">
        <f t="shared" si="27"/>
        <v>0</v>
      </c>
      <c r="M305" s="1698"/>
    </row>
    <row r="306" spans="1:13" ht="12.75" customHeight="1" x14ac:dyDescent="0.2">
      <c r="A306" s="265">
        <v>43120</v>
      </c>
      <c r="B306" s="119" t="s">
        <v>1483</v>
      </c>
      <c r="C306" s="146" t="s">
        <v>203</v>
      </c>
      <c r="D306" s="198" t="str">
        <f t="shared" si="28"/>
        <v>43/12 Ni</v>
      </c>
      <c r="E306" s="986" t="s">
        <v>1480</v>
      </c>
      <c r="F306" s="990" t="s">
        <v>1579</v>
      </c>
      <c r="G306" s="988" t="s">
        <v>923</v>
      </c>
      <c r="H306" s="990">
        <v>8004</v>
      </c>
      <c r="I306" s="1115">
        <v>8000</v>
      </c>
      <c r="J306" s="1114">
        <f>ROUND(I306*(100-M282)/100, 2)</f>
        <v>8000</v>
      </c>
      <c r="K306" s="989">
        <f>Заземлення!J32</f>
        <v>0</v>
      </c>
      <c r="L306" s="989">
        <f t="shared" si="27"/>
        <v>0</v>
      </c>
      <c r="M306" s="1698"/>
    </row>
    <row r="307" spans="1:13" ht="12.75" customHeight="1" x14ac:dyDescent="0.2">
      <c r="A307" s="265">
        <v>43135</v>
      </c>
      <c r="B307" s="119" t="s">
        <v>1557</v>
      </c>
      <c r="C307" s="146" t="s">
        <v>203</v>
      </c>
      <c r="D307" s="198" t="str">
        <f t="shared" si="28"/>
        <v>43/13,5 Ni</v>
      </c>
      <c r="E307" s="1057" t="s">
        <v>1555</v>
      </c>
      <c r="F307" s="1061" t="s">
        <v>1580</v>
      </c>
      <c r="G307" s="1059" t="s">
        <v>923</v>
      </c>
      <c r="H307" s="1061">
        <v>8943</v>
      </c>
      <c r="I307" s="1115">
        <v>8900</v>
      </c>
      <c r="J307" s="1114">
        <f>ROUND(I307*(100-M282)/100, 2)</f>
        <v>8900</v>
      </c>
      <c r="K307" s="989">
        <f>Заземлення!J33</f>
        <v>0</v>
      </c>
      <c r="L307" s="1060">
        <f t="shared" si="27"/>
        <v>0</v>
      </c>
      <c r="M307" s="1698"/>
    </row>
    <row r="308" spans="1:13" ht="12.75" customHeight="1" x14ac:dyDescent="0.2">
      <c r="A308" s="265">
        <v>13150</v>
      </c>
      <c r="B308" s="119" t="s">
        <v>1558</v>
      </c>
      <c r="C308" s="146" t="s">
        <v>203</v>
      </c>
      <c r="D308" s="198" t="str">
        <f t="shared" si="28"/>
        <v>43/15 Ni</v>
      </c>
      <c r="E308" s="986" t="s">
        <v>1556</v>
      </c>
      <c r="F308" s="990" t="s">
        <v>1581</v>
      </c>
      <c r="G308" s="988" t="s">
        <v>923</v>
      </c>
      <c r="H308" s="990">
        <v>10284</v>
      </c>
      <c r="I308" s="1115">
        <v>10200</v>
      </c>
      <c r="J308" s="1114">
        <f>ROUND(I308*(100-M282)/100, 2)</f>
        <v>10200</v>
      </c>
      <c r="K308" s="989">
        <f>Заземлення!J34</f>
        <v>0</v>
      </c>
      <c r="L308" s="989">
        <f t="shared" si="27"/>
        <v>0</v>
      </c>
      <c r="M308" s="1698"/>
    </row>
    <row r="309" spans="1:13" ht="12.75" customHeight="1" x14ac:dyDescent="0.2">
      <c r="A309" s="119"/>
      <c r="B309" s="119"/>
      <c r="C309" s="119" t="s">
        <v>200</v>
      </c>
      <c r="D309" s="119" t="s">
        <v>200</v>
      </c>
      <c r="E309" s="1057" t="s">
        <v>1585</v>
      </c>
      <c r="F309" s="1061"/>
      <c r="G309" s="1059" t="s">
        <v>16</v>
      </c>
      <c r="H309" s="1061">
        <v>3003</v>
      </c>
      <c r="I309" s="1115">
        <v>3000</v>
      </c>
      <c r="J309" s="1114">
        <f>ROUND(I309*(100-M282)/100, 2)</f>
        <v>3000</v>
      </c>
      <c r="K309" s="989">
        <f>Заземлення!J36</f>
        <v>0</v>
      </c>
      <c r="L309" s="1060">
        <f t="shared" si="27"/>
        <v>0</v>
      </c>
      <c r="M309" s="1698"/>
    </row>
    <row r="310" spans="1:13" ht="12.75" customHeight="1" x14ac:dyDescent="0.2">
      <c r="A310" s="119"/>
      <c r="B310" s="119"/>
      <c r="C310" s="119" t="s">
        <v>200</v>
      </c>
      <c r="D310" s="119" t="s">
        <v>200</v>
      </c>
      <c r="E310" s="986" t="s">
        <v>1418</v>
      </c>
      <c r="F310" s="990"/>
      <c r="G310" s="988" t="s">
        <v>16</v>
      </c>
      <c r="H310" s="990">
        <v>4159</v>
      </c>
      <c r="I310" s="1115">
        <v>4200</v>
      </c>
      <c r="J310" s="1114">
        <f>ROUND(I310*(100-M282)/100, 2)</f>
        <v>4200</v>
      </c>
      <c r="K310" s="989">
        <f>Заземлення!J37</f>
        <v>0</v>
      </c>
      <c r="L310" s="989">
        <f t="shared" si="27"/>
        <v>0</v>
      </c>
      <c r="M310" s="1698"/>
    </row>
    <row r="311" spans="1:13" ht="12.75" customHeight="1" x14ac:dyDescent="0.2">
      <c r="A311" s="119"/>
      <c r="B311" s="119"/>
      <c r="C311" s="119" t="s">
        <v>200</v>
      </c>
      <c r="D311" s="119" t="s">
        <v>200</v>
      </c>
      <c r="E311" s="54" t="s">
        <v>1419</v>
      </c>
      <c r="F311" s="119"/>
      <c r="G311" s="123" t="s">
        <v>16</v>
      </c>
      <c r="H311" s="119">
        <v>5315</v>
      </c>
      <c r="I311" s="1115">
        <v>5350</v>
      </c>
      <c r="J311" s="1114">
        <f>ROUND(I311*(100-M282)/100, 2)</f>
        <v>5350</v>
      </c>
      <c r="K311" s="989">
        <f>Заземлення!J38</f>
        <v>0</v>
      </c>
      <c r="L311" s="159">
        <f t="shared" si="27"/>
        <v>0</v>
      </c>
      <c r="M311" s="1698"/>
    </row>
    <row r="312" spans="1:13" ht="12.75" customHeight="1" x14ac:dyDescent="0.2">
      <c r="A312" s="119"/>
      <c r="B312" s="119"/>
      <c r="C312" s="119" t="s">
        <v>200</v>
      </c>
      <c r="D312" s="119" t="s">
        <v>200</v>
      </c>
      <c r="E312" s="986" t="s">
        <v>1420</v>
      </c>
      <c r="F312" s="990"/>
      <c r="G312" s="988" t="s">
        <v>16</v>
      </c>
      <c r="H312" s="990">
        <v>6471</v>
      </c>
      <c r="I312" s="1115">
        <v>6500</v>
      </c>
      <c r="J312" s="1114">
        <f>ROUND(I312*(100-M282)/100, 2)</f>
        <v>6500</v>
      </c>
      <c r="K312" s="989">
        <f>Заземлення!J39</f>
        <v>0</v>
      </c>
      <c r="L312" s="989">
        <f t="shared" si="27"/>
        <v>0</v>
      </c>
      <c r="M312" s="1698"/>
    </row>
    <row r="313" spans="1:13" ht="12.75" customHeight="1" x14ac:dyDescent="0.2">
      <c r="A313" s="119"/>
      <c r="B313" s="119"/>
      <c r="C313" s="119" t="s">
        <v>200</v>
      </c>
      <c r="D313" s="119" t="s">
        <v>200</v>
      </c>
      <c r="E313" s="54" t="s">
        <v>1421</v>
      </c>
      <c r="F313" s="119"/>
      <c r="G313" s="123" t="s">
        <v>16</v>
      </c>
      <c r="H313" s="119">
        <v>7627</v>
      </c>
      <c r="I313" s="1115">
        <v>7650</v>
      </c>
      <c r="J313" s="1114">
        <f>ROUND(I313*(100-M282)/100, 2)</f>
        <v>7650</v>
      </c>
      <c r="K313" s="989">
        <f>Заземлення!J40</f>
        <v>0</v>
      </c>
      <c r="L313" s="159">
        <f t="shared" si="27"/>
        <v>0</v>
      </c>
      <c r="M313" s="1698"/>
    </row>
    <row r="314" spans="1:13" ht="12.75" customHeight="1" x14ac:dyDescent="0.2">
      <c r="A314" s="119"/>
      <c r="B314" s="1012"/>
      <c r="C314" s="119" t="s">
        <v>200</v>
      </c>
      <c r="D314" s="119" t="s">
        <v>200</v>
      </c>
      <c r="E314" s="986" t="s">
        <v>1586</v>
      </c>
      <c r="F314" s="1062"/>
      <c r="G314" s="988" t="s">
        <v>16</v>
      </c>
      <c r="H314" s="990">
        <v>8783</v>
      </c>
      <c r="I314" s="1115">
        <v>8800</v>
      </c>
      <c r="J314" s="1116">
        <f>ROUND(I314*(100-M282)/100, 2)</f>
        <v>8800</v>
      </c>
      <c r="K314" s="989">
        <f>Заземлення!J41</f>
        <v>0</v>
      </c>
      <c r="L314" s="989">
        <f t="shared" si="27"/>
        <v>0</v>
      </c>
      <c r="M314" s="1698"/>
    </row>
    <row r="315" spans="1:13" ht="12.75" customHeight="1" x14ac:dyDescent="0.2">
      <c r="A315" s="119"/>
      <c r="B315" s="1012"/>
      <c r="C315" s="119" t="s">
        <v>200</v>
      </c>
      <c r="D315" s="119" t="s">
        <v>200</v>
      </c>
      <c r="E315" s="54" t="s">
        <v>1587</v>
      </c>
      <c r="F315" s="1011"/>
      <c r="G315" s="123" t="s">
        <v>16</v>
      </c>
      <c r="H315" s="119">
        <v>9939</v>
      </c>
      <c r="I315" s="1115">
        <v>9900</v>
      </c>
      <c r="J315" s="1116">
        <f>ROUND(I315*(100-M282)/100, 2)</f>
        <v>9900</v>
      </c>
      <c r="K315" s="989">
        <f>Заземлення!J42</f>
        <v>0</v>
      </c>
      <c r="L315" s="159">
        <f t="shared" si="27"/>
        <v>0</v>
      </c>
      <c r="M315" s="1698"/>
    </row>
    <row r="316" spans="1:13" ht="12.75" customHeight="1" x14ac:dyDescent="0.2">
      <c r="A316" s="119"/>
      <c r="B316" s="1012"/>
      <c r="C316" s="119" t="s">
        <v>200</v>
      </c>
      <c r="D316" s="119" t="s">
        <v>200</v>
      </c>
      <c r="E316" s="986" t="s">
        <v>1588</v>
      </c>
      <c r="F316" s="1062"/>
      <c r="G316" s="988" t="s">
        <v>16</v>
      </c>
      <c r="H316" s="990">
        <v>11095</v>
      </c>
      <c r="I316" s="1115">
        <v>11100</v>
      </c>
      <c r="J316" s="1116">
        <f>ROUND(I316*(100-M282)/100, 2)</f>
        <v>11100</v>
      </c>
      <c r="K316" s="989">
        <f>Заземлення!J43</f>
        <v>0</v>
      </c>
      <c r="L316" s="989">
        <f t="shared" si="27"/>
        <v>0</v>
      </c>
      <c r="M316" s="1698"/>
    </row>
    <row r="317" spans="1:13" ht="12.75" customHeight="1" x14ac:dyDescent="0.2">
      <c r="A317" s="119"/>
      <c r="B317" s="1012"/>
      <c r="C317" s="119" t="s">
        <v>200</v>
      </c>
      <c r="D317" s="119" t="s">
        <v>200</v>
      </c>
      <c r="E317" s="54" t="s">
        <v>1589</v>
      </c>
      <c r="F317" s="1011"/>
      <c r="G317" s="123" t="s">
        <v>16</v>
      </c>
      <c r="H317" s="119">
        <v>12633</v>
      </c>
      <c r="I317" s="1115">
        <v>12600</v>
      </c>
      <c r="J317" s="1116">
        <f>ROUND(I317*(100-M282)/100, 2)</f>
        <v>12600</v>
      </c>
      <c r="K317" s="989">
        <f>Заземлення!J44</f>
        <v>0</v>
      </c>
      <c r="L317" s="159">
        <f t="shared" si="27"/>
        <v>0</v>
      </c>
      <c r="M317" s="1698"/>
    </row>
    <row r="318" spans="1:13" collapsed="1" x14ac:dyDescent="0.2">
      <c r="A318" s="35"/>
      <c r="B318" s="104" t="s">
        <v>328</v>
      </c>
      <c r="C318" s="36"/>
      <c r="D318" s="36"/>
      <c r="E318" s="108"/>
      <c r="F318" s="38"/>
      <c r="G318" s="37"/>
      <c r="H318" s="39"/>
      <c r="I318" s="171"/>
      <c r="J318" s="37"/>
      <c r="K318" s="160">
        <f>Прайс!J307</f>
        <v>0</v>
      </c>
      <c r="L318" s="160">
        <f t="shared" ref="L318:L346" si="29">J318*K318</f>
        <v>0</v>
      </c>
      <c r="M318" s="1698"/>
    </row>
    <row r="319" spans="1:13" ht="15" hidden="1" customHeight="1" outlineLevel="1" x14ac:dyDescent="0.2">
      <c r="A319" s="45" t="s">
        <v>334</v>
      </c>
      <c r="B319" s="46"/>
      <c r="C319" s="46" t="s">
        <v>332</v>
      </c>
      <c r="D319" s="109" t="str">
        <f t="shared" ref="D319:D327" si="30">B319&amp;" "&amp;C319</f>
        <v xml:space="preserve"> Fe</v>
      </c>
      <c r="E319" s="110" t="s">
        <v>333</v>
      </c>
      <c r="F319" s="43" t="s">
        <v>335</v>
      </c>
      <c r="G319" s="40" t="s">
        <v>16</v>
      </c>
      <c r="H319" s="40"/>
      <c r="I319" s="1111">
        <v>48.33</v>
      </c>
      <c r="J319" s="1112">
        <f>ROUND(I319*(100-M282)/100, 2)</f>
        <v>48.33</v>
      </c>
      <c r="K319" s="159">
        <f>Заземлення!J46</f>
        <v>0</v>
      </c>
      <c r="L319" s="159">
        <f t="shared" si="29"/>
        <v>0</v>
      </c>
      <c r="M319" s="1698"/>
    </row>
    <row r="320" spans="1:13" ht="15" hidden="1" customHeight="1" outlineLevel="1" x14ac:dyDescent="0.2">
      <c r="A320" s="45" t="s">
        <v>1677</v>
      </c>
      <c r="B320" s="46" t="s">
        <v>336</v>
      </c>
      <c r="C320" s="46" t="s">
        <v>45</v>
      </c>
      <c r="D320" s="109" t="str">
        <f t="shared" si="30"/>
        <v>42/16 OC</v>
      </c>
      <c r="E320" s="110" t="s">
        <v>337</v>
      </c>
      <c r="F320" s="43" t="s">
        <v>339</v>
      </c>
      <c r="G320" s="40" t="s">
        <v>16</v>
      </c>
      <c r="H320" s="101"/>
      <c r="I320" s="1111">
        <v>119.78</v>
      </c>
      <c r="J320" s="1112">
        <f>ROUND(I320*(100-M282)/100, 2)</f>
        <v>119.78</v>
      </c>
      <c r="K320" s="159">
        <f>Заземлення!J47</f>
        <v>0</v>
      </c>
      <c r="L320" s="159">
        <f t="shared" si="29"/>
        <v>0</v>
      </c>
      <c r="M320" s="1698"/>
    </row>
    <row r="321" spans="1:13" ht="15" hidden="1" customHeight="1" outlineLevel="1" x14ac:dyDescent="0.2">
      <c r="A321" s="305" t="s">
        <v>1270</v>
      </c>
      <c r="B321" s="46" t="s">
        <v>343</v>
      </c>
      <c r="C321" s="46" t="s">
        <v>203</v>
      </c>
      <c r="D321" s="109" t="str">
        <f t="shared" si="30"/>
        <v>43/16 Ni</v>
      </c>
      <c r="E321" s="110" t="s">
        <v>1268</v>
      </c>
      <c r="F321" s="43" t="s">
        <v>1269</v>
      </c>
      <c r="G321" s="40" t="s">
        <v>16</v>
      </c>
      <c r="H321" s="1704"/>
      <c r="I321" s="1111">
        <v>222</v>
      </c>
      <c r="J321" s="1112">
        <f>ROUND(I321*(100-M282)/100, 2)</f>
        <v>222</v>
      </c>
      <c r="K321" s="159">
        <f>Заземлення!J48</f>
        <v>0</v>
      </c>
      <c r="L321" s="159">
        <f t="shared" si="29"/>
        <v>0</v>
      </c>
      <c r="M321" s="1698"/>
    </row>
    <row r="322" spans="1:13" ht="15" hidden="1" customHeight="1" outlineLevel="1" x14ac:dyDescent="0.2">
      <c r="A322" s="45" t="s">
        <v>342</v>
      </c>
      <c r="B322" s="46" t="s">
        <v>340</v>
      </c>
      <c r="C322" s="46" t="s">
        <v>36</v>
      </c>
      <c r="D322" s="109" t="str">
        <f t="shared" si="30"/>
        <v>46/16 ОС</v>
      </c>
      <c r="E322" s="110" t="s">
        <v>341</v>
      </c>
      <c r="F322" s="43" t="s">
        <v>339</v>
      </c>
      <c r="G322" s="40" t="s">
        <v>16</v>
      </c>
      <c r="H322" s="49"/>
      <c r="I322" s="1111">
        <v>71.78</v>
      </c>
      <c r="J322" s="1112">
        <f>ROUND(I322*(100-M282)/100, 2)</f>
        <v>71.78</v>
      </c>
      <c r="K322" s="159">
        <f>Заземлення!J49</f>
        <v>0</v>
      </c>
      <c r="L322" s="159">
        <f t="shared" si="29"/>
        <v>0</v>
      </c>
      <c r="M322" s="1698"/>
    </row>
    <row r="323" spans="1:13" ht="15" hidden="1" customHeight="1" outlineLevel="1" x14ac:dyDescent="0.2">
      <c r="A323" s="45" t="s">
        <v>330</v>
      </c>
      <c r="B323" s="57" t="s">
        <v>809</v>
      </c>
      <c r="C323" s="46" t="s">
        <v>36</v>
      </c>
      <c r="D323" s="109" t="str">
        <f t="shared" si="30"/>
        <v>40/16  ОС</v>
      </c>
      <c r="E323" s="110" t="s">
        <v>853</v>
      </c>
      <c r="F323" s="43" t="s">
        <v>331</v>
      </c>
      <c r="G323" s="40" t="s">
        <v>16</v>
      </c>
      <c r="H323" s="40">
        <v>446.3</v>
      </c>
      <c r="I323" s="1111">
        <v>468.59</v>
      </c>
      <c r="J323" s="1112">
        <f>ROUND(I323*(100-M282)/100, 2)</f>
        <v>468.59</v>
      </c>
      <c r="K323" s="159">
        <f>Заземлення!J50</f>
        <v>0</v>
      </c>
      <c r="L323" s="159">
        <f t="shared" si="29"/>
        <v>0</v>
      </c>
      <c r="M323" s="1698"/>
    </row>
    <row r="324" spans="1:13" ht="15" hidden="1" customHeight="1" outlineLevel="1" x14ac:dyDescent="0.2">
      <c r="A324" s="45" t="s">
        <v>1477</v>
      </c>
      <c r="B324" s="57"/>
      <c r="C324" s="46" t="s">
        <v>36</v>
      </c>
      <c r="D324" s="109" t="str">
        <f t="shared" si="30"/>
        <v xml:space="preserve"> ОС</v>
      </c>
      <c r="E324" s="110" t="s">
        <v>850</v>
      </c>
      <c r="F324" s="43" t="s">
        <v>852</v>
      </c>
      <c r="G324" s="40" t="s">
        <v>16</v>
      </c>
      <c r="H324" s="947" t="s">
        <v>1676</v>
      </c>
      <c r="I324" s="1111">
        <v>590.49</v>
      </c>
      <c r="J324" s="1112">
        <f>ROUND(I324*(100-M282)/100, 2)</f>
        <v>590.49</v>
      </c>
      <c r="K324" s="159">
        <f>Заземлення!J51</f>
        <v>0</v>
      </c>
      <c r="L324" s="159">
        <f t="shared" si="29"/>
        <v>0</v>
      </c>
      <c r="M324" s="1698"/>
    </row>
    <row r="325" spans="1:13" ht="15" hidden="1" customHeight="1" outlineLevel="1" x14ac:dyDescent="0.2">
      <c r="A325" s="45" t="s">
        <v>1272</v>
      </c>
      <c r="B325" s="57" t="s">
        <v>343</v>
      </c>
      <c r="C325" s="46" t="s">
        <v>203</v>
      </c>
      <c r="D325" s="109" t="str">
        <f t="shared" si="30"/>
        <v>43/16 Ni</v>
      </c>
      <c r="E325" s="110" t="s">
        <v>1271</v>
      </c>
      <c r="F325" s="43" t="s">
        <v>331</v>
      </c>
      <c r="G325" s="40" t="s">
        <v>16</v>
      </c>
      <c r="H325" s="947"/>
      <c r="I325" s="1111">
        <v>717.04</v>
      </c>
      <c r="J325" s="1112">
        <f>ROUND(I325*(100-M282)/100, 2)</f>
        <v>717.04</v>
      </c>
      <c r="K325" s="159">
        <f>Заземлення!J52</f>
        <v>0</v>
      </c>
      <c r="L325" s="159">
        <f t="shared" si="29"/>
        <v>0</v>
      </c>
      <c r="M325" s="1698"/>
    </row>
    <row r="326" spans="1:13" ht="15" hidden="1" customHeight="1" outlineLevel="1" x14ac:dyDescent="0.2">
      <c r="A326" s="45" t="s">
        <v>345</v>
      </c>
      <c r="B326" s="46" t="s">
        <v>343</v>
      </c>
      <c r="C326" s="46" t="s">
        <v>45</v>
      </c>
      <c r="D326" s="109" t="str">
        <f t="shared" si="30"/>
        <v>43/16 OC</v>
      </c>
      <c r="E326" s="110" t="s">
        <v>344</v>
      </c>
      <c r="F326" s="43" t="s">
        <v>1459</v>
      </c>
      <c r="G326" s="40" t="s">
        <v>16</v>
      </c>
      <c r="H326" s="40"/>
      <c r="I326" s="1111">
        <v>77.72</v>
      </c>
      <c r="J326" s="1112">
        <f>ROUND(I326*(100-M282)/100, 2)</f>
        <v>77.72</v>
      </c>
      <c r="K326" s="159">
        <f>Заземлення!J53</f>
        <v>0</v>
      </c>
      <c r="L326" s="159">
        <f t="shared" si="29"/>
        <v>0</v>
      </c>
      <c r="M326" s="1698"/>
    </row>
    <row r="327" spans="1:13" ht="15" hidden="1" customHeight="1" outlineLevel="1" x14ac:dyDescent="0.2">
      <c r="A327" s="45" t="s">
        <v>689</v>
      </c>
      <c r="B327" s="68" t="s">
        <v>687</v>
      </c>
      <c r="C327" s="46" t="s">
        <v>332</v>
      </c>
      <c r="D327" s="109" t="str">
        <f t="shared" si="30"/>
        <v>41/01 Fe</v>
      </c>
      <c r="E327" s="110" t="s">
        <v>688</v>
      </c>
      <c r="F327" s="43" t="s">
        <v>346</v>
      </c>
      <c r="G327" s="40" t="s">
        <v>16</v>
      </c>
      <c r="H327" s="40"/>
      <c r="I327" s="1111">
        <v>491.34</v>
      </c>
      <c r="J327" s="1112">
        <f>ROUND(I327*(100-M282)/100, 2)</f>
        <v>491.34</v>
      </c>
      <c r="K327" s="159">
        <f>Заземлення!J54</f>
        <v>0</v>
      </c>
      <c r="L327" s="159">
        <f t="shared" si="29"/>
        <v>0</v>
      </c>
      <c r="M327" s="1698"/>
    </row>
    <row r="328" spans="1:13" ht="14.25" hidden="1" customHeight="1" outlineLevel="1" x14ac:dyDescent="0.2">
      <c r="A328" s="45" t="s">
        <v>1654</v>
      </c>
      <c r="B328" s="68" t="s">
        <v>1655</v>
      </c>
      <c r="C328" s="46" t="s">
        <v>332</v>
      </c>
      <c r="D328" s="109" t="str">
        <f t="shared" ref="D328" si="31">B328&amp;" "&amp;C328</f>
        <v>41/01/1 Fe</v>
      </c>
      <c r="E328" s="110" t="s">
        <v>1656</v>
      </c>
      <c r="F328" s="43" t="s">
        <v>346</v>
      </c>
      <c r="G328" s="40" t="s">
        <v>16</v>
      </c>
      <c r="H328" s="40"/>
      <c r="I328" s="1111">
        <v>1000</v>
      </c>
      <c r="J328" s="1112">
        <f>ROUND(I328*(100-M282)/100, 2)</f>
        <v>1000</v>
      </c>
      <c r="K328" s="159">
        <f>Заземлення!J55</f>
        <v>0</v>
      </c>
      <c r="L328" s="159">
        <f t="shared" si="29"/>
        <v>0</v>
      </c>
      <c r="M328" s="1698"/>
    </row>
    <row r="329" spans="1:13" ht="15" hidden="1" customHeight="1" outlineLevel="1" x14ac:dyDescent="0.2">
      <c r="A329" s="45" t="s">
        <v>1026</v>
      </c>
      <c r="B329" s="66"/>
      <c r="C329" s="46" t="s">
        <v>332</v>
      </c>
      <c r="D329" s="109"/>
      <c r="E329" s="110" t="s">
        <v>1024</v>
      </c>
      <c r="F329" s="43" t="s">
        <v>1025</v>
      </c>
      <c r="G329" s="40" t="s">
        <v>16</v>
      </c>
      <c r="H329" s="40" t="s">
        <v>1526</v>
      </c>
      <c r="I329" s="1111">
        <v>137.5</v>
      </c>
      <c r="J329" s="1112">
        <f>ROUND(I329*(100-M282)/100, 2)</f>
        <v>137.5</v>
      </c>
      <c r="K329" s="159">
        <f>Заземлення!J56</f>
        <v>0</v>
      </c>
      <c r="L329" s="159">
        <f t="shared" si="29"/>
        <v>0</v>
      </c>
      <c r="M329" s="1698"/>
    </row>
    <row r="330" spans="1:13" ht="15" hidden="1" customHeight="1" outlineLevel="1" x14ac:dyDescent="0.2">
      <c r="A330" s="45"/>
      <c r="B330" s="68"/>
      <c r="C330" s="46"/>
      <c r="D330" s="109" t="str">
        <f>B330&amp;" "&amp;C330</f>
        <v xml:space="preserve"> </v>
      </c>
      <c r="E330" s="110" t="s">
        <v>1603</v>
      </c>
      <c r="F330" s="43" t="s">
        <v>347</v>
      </c>
      <c r="G330" s="40" t="s">
        <v>16</v>
      </c>
      <c r="H330" s="40"/>
      <c r="I330" s="1111">
        <v>687.86</v>
      </c>
      <c r="J330" s="1112">
        <f>ROUND(I330*(100-M282)/100, 2)</f>
        <v>687.86</v>
      </c>
      <c r="K330" s="159">
        <f>Заземлення!J57</f>
        <v>0</v>
      </c>
      <c r="L330" s="159">
        <f t="shared" si="29"/>
        <v>0</v>
      </c>
      <c r="M330" s="1698"/>
    </row>
    <row r="331" spans="1:13" ht="15" hidden="1" customHeight="1" outlineLevel="1" x14ac:dyDescent="0.2">
      <c r="A331" s="45"/>
      <c r="B331" s="68"/>
      <c r="C331" s="46"/>
      <c r="D331" s="109"/>
      <c r="E331" s="110" t="s">
        <v>856</v>
      </c>
      <c r="F331" s="43" t="s">
        <v>854</v>
      </c>
      <c r="G331" s="40" t="s">
        <v>16</v>
      </c>
      <c r="H331" s="40" t="s">
        <v>1526</v>
      </c>
      <c r="I331" s="1111">
        <v>911.4</v>
      </c>
      <c r="J331" s="1112">
        <f>ROUND(I331*(100-M282)/100, 2)</f>
        <v>911.4</v>
      </c>
      <c r="K331" s="159">
        <f>Заземлення!J58</f>
        <v>0</v>
      </c>
      <c r="L331" s="159">
        <f t="shared" si="29"/>
        <v>0</v>
      </c>
      <c r="M331" s="1698"/>
    </row>
    <row r="332" spans="1:13" ht="15" hidden="1" customHeight="1" outlineLevel="1" x14ac:dyDescent="0.2">
      <c r="A332" s="45"/>
      <c r="B332" s="68"/>
      <c r="C332" s="46"/>
      <c r="D332" s="109" t="str">
        <f t="shared" ref="D332:D350" si="32">B332&amp;" "&amp;C332</f>
        <v xml:space="preserve"> </v>
      </c>
      <c r="E332" s="110" t="s">
        <v>348</v>
      </c>
      <c r="F332" s="43" t="s">
        <v>349</v>
      </c>
      <c r="G332" s="40" t="s">
        <v>16</v>
      </c>
      <c r="H332" s="40" t="s">
        <v>1526</v>
      </c>
      <c r="I332" s="1120">
        <v>244.65</v>
      </c>
      <c r="J332" s="1112">
        <f>ROUND(I332*(100-M282)/100, 2)</f>
        <v>244.65</v>
      </c>
      <c r="K332" s="159">
        <f>Заземлення!J59</f>
        <v>0</v>
      </c>
      <c r="L332" s="159">
        <f t="shared" si="29"/>
        <v>0</v>
      </c>
      <c r="M332" s="1698"/>
    </row>
    <row r="333" spans="1:13" ht="14.25" hidden="1" customHeight="1" outlineLevel="1" x14ac:dyDescent="0.2">
      <c r="A333" s="128" t="s">
        <v>373</v>
      </c>
      <c r="B333" s="125"/>
      <c r="C333" s="125"/>
      <c r="D333" s="186" t="str">
        <f>B333&amp;" "&amp;C333</f>
        <v xml:space="preserve"> </v>
      </c>
      <c r="E333" s="125" t="s">
        <v>372</v>
      </c>
      <c r="F333" s="187" t="s">
        <v>374</v>
      </c>
      <c r="G333" s="128" t="s">
        <v>16</v>
      </c>
      <c r="H333" s="188"/>
      <c r="I333" s="1113">
        <v>555</v>
      </c>
      <c r="J333" s="1123">
        <f>ROUND(I333*(100-M282)/100, 2)</f>
        <v>555</v>
      </c>
      <c r="K333" s="159">
        <f>Заземлення!J60</f>
        <v>0</v>
      </c>
      <c r="L333" s="159">
        <f t="shared" ref="L333:L339" si="33">J333*K333</f>
        <v>0</v>
      </c>
      <c r="M333" s="1698"/>
    </row>
    <row r="334" spans="1:13" ht="15" hidden="1" customHeight="1" outlineLevel="1" x14ac:dyDescent="0.2">
      <c r="A334" s="128"/>
      <c r="B334" s="125"/>
      <c r="C334" s="125"/>
      <c r="D334" s="186"/>
      <c r="E334" s="125" t="s">
        <v>858</v>
      </c>
      <c r="F334" s="187" t="s">
        <v>859</v>
      </c>
      <c r="G334" s="128" t="s">
        <v>16</v>
      </c>
      <c r="H334" s="1703"/>
      <c r="I334" s="1113">
        <v>220</v>
      </c>
      <c r="J334" s="1123">
        <f>ROUND(I334*(100-M282)/100, 2)</f>
        <v>220</v>
      </c>
      <c r="K334" s="159">
        <f>Заземлення!J61</f>
        <v>0</v>
      </c>
      <c r="L334" s="159">
        <f t="shared" si="33"/>
        <v>0</v>
      </c>
      <c r="M334" s="1698"/>
    </row>
    <row r="335" spans="1:13" ht="15" hidden="1" customHeight="1" outlineLevel="1" x14ac:dyDescent="0.2">
      <c r="A335" s="123" t="s">
        <v>375</v>
      </c>
      <c r="B335" s="119"/>
      <c r="C335" s="119"/>
      <c r="D335" s="109" t="str">
        <f t="shared" ref="D335" si="34">B335&amp;" "&amp;C335</f>
        <v xml:space="preserve"> </v>
      </c>
      <c r="E335" s="119" t="s">
        <v>690</v>
      </c>
      <c r="F335" s="122" t="s">
        <v>376</v>
      </c>
      <c r="G335" s="123" t="s">
        <v>16</v>
      </c>
      <c r="H335" s="1702"/>
      <c r="I335" s="1113">
        <v>90</v>
      </c>
      <c r="J335" s="1123">
        <f>ROUND(I335*(100-M282)/100, 2)</f>
        <v>90</v>
      </c>
      <c r="K335" s="159">
        <f>Заземлення!J62</f>
        <v>0</v>
      </c>
      <c r="L335" s="159">
        <f t="shared" si="33"/>
        <v>0</v>
      </c>
      <c r="M335" s="1698"/>
    </row>
    <row r="336" spans="1:13" ht="15" hidden="1" customHeight="1" outlineLevel="1" x14ac:dyDescent="0.2">
      <c r="A336" s="247" t="s">
        <v>1601</v>
      </c>
      <c r="B336" s="950"/>
      <c r="C336" s="1017" t="s">
        <v>1598</v>
      </c>
      <c r="D336" s="245"/>
      <c r="E336" s="948" t="s">
        <v>1602</v>
      </c>
      <c r="F336" s="80" t="s">
        <v>1600</v>
      </c>
      <c r="G336" s="40" t="s">
        <v>16</v>
      </c>
      <c r="H336" s="1163" t="s">
        <v>1599</v>
      </c>
      <c r="I336" s="1127">
        <v>712</v>
      </c>
      <c r="J336" s="1128">
        <f>ROUND(I336*(100-M282)/100, 2)</f>
        <v>712</v>
      </c>
      <c r="K336" s="159">
        <f>Заземлення!J63</f>
        <v>0</v>
      </c>
      <c r="L336" s="159">
        <f t="shared" si="33"/>
        <v>0</v>
      </c>
      <c r="M336" s="1698"/>
    </row>
    <row r="337" spans="1:13" ht="15" hidden="1" customHeight="1" outlineLevel="1" x14ac:dyDescent="0.2">
      <c r="A337" s="70">
        <v>68030</v>
      </c>
      <c r="B337" s="65" t="s">
        <v>240</v>
      </c>
      <c r="C337" s="46" t="s">
        <v>12</v>
      </c>
      <c r="D337" s="109" t="str">
        <f>B337&amp;" "&amp;C337</f>
        <v>68/3 PL</v>
      </c>
      <c r="E337" s="112" t="s">
        <v>241</v>
      </c>
      <c r="F337" s="42" t="s">
        <v>1672</v>
      </c>
      <c r="G337" s="163" t="s">
        <v>16</v>
      </c>
      <c r="H337" s="119"/>
      <c r="I337" s="1162">
        <v>856.8</v>
      </c>
      <c r="J337" s="1157">
        <f>ROUND(I337*(100-M282)/100, 2)</f>
        <v>856.8</v>
      </c>
      <c r="K337" s="159">
        <f>Заземлення!J64</f>
        <v>0</v>
      </c>
      <c r="L337" s="159">
        <f t="shared" si="33"/>
        <v>0</v>
      </c>
      <c r="M337" s="1698"/>
    </row>
    <row r="338" spans="1:13" ht="13.5" hidden="1" customHeight="1" outlineLevel="1" x14ac:dyDescent="0.2">
      <c r="A338" s="70" t="s">
        <v>1652</v>
      </c>
      <c r="B338" s="65"/>
      <c r="C338" s="46" t="s">
        <v>203</v>
      </c>
      <c r="D338" s="109" t="str">
        <f>B338&amp;" "&amp;C338</f>
        <v xml:space="preserve"> Ni</v>
      </c>
      <c r="E338" s="112" t="s">
        <v>1649</v>
      </c>
      <c r="F338" s="997" t="s">
        <v>1650</v>
      </c>
      <c r="G338" s="163" t="s">
        <v>16</v>
      </c>
      <c r="H338" s="119" t="s">
        <v>1651</v>
      </c>
      <c r="I338" s="1162">
        <v>5355</v>
      </c>
      <c r="J338" s="1157">
        <f>ROUND(I338*(100-M282)/100, 2)</f>
        <v>5355</v>
      </c>
      <c r="K338" s="159">
        <f>Заземлення!J65</f>
        <v>0</v>
      </c>
      <c r="L338" s="159">
        <f t="shared" si="33"/>
        <v>0</v>
      </c>
      <c r="M338" s="1698"/>
    </row>
    <row r="339" spans="1:13" ht="15" hidden="1" customHeight="1" outlineLevel="1" x14ac:dyDescent="0.2">
      <c r="A339" s="70">
        <v>150150</v>
      </c>
      <c r="B339" s="65" t="s">
        <v>920</v>
      </c>
      <c r="C339" s="46" t="s">
        <v>12</v>
      </c>
      <c r="D339" s="109" t="str">
        <f>B339&amp;" "&amp;C339</f>
        <v>68/4 PL</v>
      </c>
      <c r="E339" s="949" t="s">
        <v>1508</v>
      </c>
      <c r="F339" s="80" t="s">
        <v>1509</v>
      </c>
      <c r="G339" s="40" t="s">
        <v>16</v>
      </c>
      <c r="H339" s="1164" t="s">
        <v>1528</v>
      </c>
      <c r="I339" s="1111">
        <v>299</v>
      </c>
      <c r="J339" s="1156">
        <f>ROUND(I339*(100-M282)/100, 2)</f>
        <v>299</v>
      </c>
      <c r="K339" s="159">
        <f>Заземлення!J66</f>
        <v>0</v>
      </c>
      <c r="L339" s="159">
        <f t="shared" si="33"/>
        <v>0</v>
      </c>
      <c r="M339" s="1698"/>
    </row>
    <row r="340" spans="1:13" collapsed="1" x14ac:dyDescent="0.2">
      <c r="A340" s="35"/>
      <c r="B340" s="104" t="s">
        <v>1653</v>
      </c>
      <c r="C340" s="36"/>
      <c r="D340" s="36"/>
      <c r="E340" s="108"/>
      <c r="F340" s="38"/>
      <c r="G340" s="37"/>
      <c r="H340" s="39"/>
      <c r="I340" s="171"/>
      <c r="J340" s="171"/>
      <c r="K340" s="160"/>
      <c r="L340" s="160">
        <f t="shared" si="29"/>
        <v>0</v>
      </c>
      <c r="M340" s="1698"/>
    </row>
    <row r="341" spans="1:13" ht="15" hidden="1" customHeight="1" outlineLevel="1" x14ac:dyDescent="0.2">
      <c r="A341" s="45" t="s">
        <v>356</v>
      </c>
      <c r="B341" s="102"/>
      <c r="C341" s="46" t="s">
        <v>207</v>
      </c>
      <c r="D341" s="109" t="str">
        <f t="shared" si="32"/>
        <v xml:space="preserve"> OCH</v>
      </c>
      <c r="E341" s="110" t="s">
        <v>355</v>
      </c>
      <c r="F341" s="42" t="s">
        <v>693</v>
      </c>
      <c r="G341" s="40" t="s">
        <v>358</v>
      </c>
      <c r="H341" s="163">
        <v>50</v>
      </c>
      <c r="I341" s="1121">
        <v>60.84</v>
      </c>
      <c r="J341" s="164">
        <f>ROUND(I341*(100-M6)/100, 2)</f>
        <v>60.84</v>
      </c>
      <c r="K341" s="159">
        <f>'Тримачі для Блискавкозахисту'!J127</f>
        <v>0</v>
      </c>
      <c r="L341" s="159">
        <f t="shared" si="29"/>
        <v>0</v>
      </c>
      <c r="M341" s="1698"/>
    </row>
    <row r="342" spans="1:13" ht="15" hidden="1" customHeight="1" outlineLevel="1" x14ac:dyDescent="0.2">
      <c r="A342" s="45" t="s">
        <v>360</v>
      </c>
      <c r="B342" s="102"/>
      <c r="C342" s="46" t="s">
        <v>211</v>
      </c>
      <c r="D342" s="109" t="str">
        <f t="shared" si="32"/>
        <v xml:space="preserve"> AL</v>
      </c>
      <c r="E342" s="110" t="s">
        <v>359</v>
      </c>
      <c r="F342" s="42" t="s">
        <v>361</v>
      </c>
      <c r="G342" s="40" t="s">
        <v>358</v>
      </c>
      <c r="H342" s="163"/>
      <c r="I342" s="1122">
        <v>54.35</v>
      </c>
      <c r="J342" s="164">
        <f>ROUND(I342*(100-M6)/100, 2)</f>
        <v>54.35</v>
      </c>
      <c r="K342" s="159">
        <f>'Тримачі для Блискавкозахисту'!J128</f>
        <v>0</v>
      </c>
      <c r="L342" s="159">
        <f t="shared" si="29"/>
        <v>0</v>
      </c>
      <c r="M342" s="1698"/>
    </row>
    <row r="343" spans="1:13" ht="15" hidden="1" customHeight="1" outlineLevel="1" x14ac:dyDescent="0.2">
      <c r="A343" s="45" t="s">
        <v>363</v>
      </c>
      <c r="B343" s="102"/>
      <c r="C343" s="46" t="s">
        <v>200</v>
      </c>
      <c r="D343" s="109" t="str">
        <f t="shared" si="32"/>
        <v xml:space="preserve"> Cu</v>
      </c>
      <c r="E343" s="110" t="s">
        <v>362</v>
      </c>
      <c r="F343" s="42" t="s">
        <v>364</v>
      </c>
      <c r="G343" s="40" t="s">
        <v>358</v>
      </c>
      <c r="H343" s="163"/>
      <c r="I343" s="1113">
        <v>375.48</v>
      </c>
      <c r="J343" s="164">
        <f>ROUND(I343*(100-M6)/100, 2)</f>
        <v>375.48</v>
      </c>
      <c r="K343" s="159">
        <f>'Тримачі для Блискавкозахисту'!J129</f>
        <v>0</v>
      </c>
      <c r="L343" s="159">
        <f t="shared" si="29"/>
        <v>0</v>
      </c>
      <c r="M343" s="1698"/>
    </row>
    <row r="344" spans="1:13" ht="15" hidden="1" customHeight="1" outlineLevel="1" x14ac:dyDescent="0.2">
      <c r="A344" s="45" t="s">
        <v>1462</v>
      </c>
      <c r="B344" s="102"/>
      <c r="C344" s="46" t="s">
        <v>1461</v>
      </c>
      <c r="D344" s="109" t="str">
        <f t="shared" si="32"/>
        <v xml:space="preserve"> Oc</v>
      </c>
      <c r="E344" s="110" t="s">
        <v>1460</v>
      </c>
      <c r="F344" s="42" t="s">
        <v>1513</v>
      </c>
      <c r="G344" s="40" t="s">
        <v>358</v>
      </c>
      <c r="H344" s="1117" t="s">
        <v>1515</v>
      </c>
      <c r="I344" s="1122">
        <v>107.08</v>
      </c>
      <c r="J344" s="164">
        <f t="shared" ref="J344" si="35">ROUND(I344*(100-$J$2)/100, 2)</f>
        <v>107.08</v>
      </c>
      <c r="K344" s="159">
        <f>Прайс!J327</f>
        <v>0</v>
      </c>
      <c r="L344" s="159">
        <f t="shared" si="29"/>
        <v>0</v>
      </c>
      <c r="M344" s="1698"/>
    </row>
    <row r="345" spans="1:13" ht="12.75" hidden="1" customHeight="1" outlineLevel="1" x14ac:dyDescent="0.2">
      <c r="A345" s="45" t="s">
        <v>365</v>
      </c>
      <c r="B345" s="68"/>
      <c r="C345" s="46" t="s">
        <v>207</v>
      </c>
      <c r="D345" s="109" t="str">
        <f t="shared" si="32"/>
        <v xml:space="preserve"> OCH</v>
      </c>
      <c r="E345" s="110" t="s">
        <v>1443</v>
      </c>
      <c r="F345" s="997" t="s">
        <v>366</v>
      </c>
      <c r="G345" s="40" t="s">
        <v>358</v>
      </c>
      <c r="H345" s="163">
        <v>50</v>
      </c>
      <c r="I345" s="1113">
        <v>124.8</v>
      </c>
      <c r="J345" s="1123">
        <f>ROUND(I345*(100-M282)/100, 2)</f>
        <v>124.8</v>
      </c>
      <c r="K345" s="159">
        <f>Заземлення!J68</f>
        <v>0</v>
      </c>
      <c r="L345" s="159">
        <f t="shared" si="29"/>
        <v>0</v>
      </c>
      <c r="M345" s="1698"/>
    </row>
    <row r="346" spans="1:13" ht="12.75" hidden="1" customHeight="1" outlineLevel="1" x14ac:dyDescent="0.2">
      <c r="A346" s="45" t="s">
        <v>367</v>
      </c>
      <c r="B346" s="65"/>
      <c r="C346" s="46" t="s">
        <v>207</v>
      </c>
      <c r="D346" s="109" t="str">
        <f t="shared" si="32"/>
        <v xml:space="preserve"> OCH</v>
      </c>
      <c r="E346" s="110" t="s">
        <v>1444</v>
      </c>
      <c r="F346" s="42" t="s">
        <v>368</v>
      </c>
      <c r="G346" s="40" t="s">
        <v>358</v>
      </c>
      <c r="H346" s="163">
        <v>50</v>
      </c>
      <c r="I346" s="1113">
        <v>131.04</v>
      </c>
      <c r="J346" s="1123">
        <f>ROUND(I346*(100-M282)/100, 2)</f>
        <v>131.04</v>
      </c>
      <c r="K346" s="159">
        <f>Заземлення!J69</f>
        <v>0</v>
      </c>
      <c r="L346" s="159">
        <f t="shared" si="29"/>
        <v>0</v>
      </c>
      <c r="M346" s="1698"/>
    </row>
    <row r="347" spans="1:13" ht="12.75" hidden="1" customHeight="1" outlineLevel="1" x14ac:dyDescent="0.2">
      <c r="A347" s="83" t="s">
        <v>369</v>
      </c>
      <c r="B347" s="86"/>
      <c r="C347" s="976" t="s">
        <v>207</v>
      </c>
      <c r="D347" s="185" t="str">
        <f t="shared" si="32"/>
        <v xml:space="preserve"> OCH</v>
      </c>
      <c r="E347" s="117" t="s">
        <v>1445</v>
      </c>
      <c r="F347" s="1109" t="s">
        <v>370</v>
      </c>
      <c r="G347" s="48" t="s">
        <v>358</v>
      </c>
      <c r="H347" s="1118">
        <v>50</v>
      </c>
      <c r="I347" s="1113">
        <v>201.24</v>
      </c>
      <c r="J347" s="1123">
        <f>ROUND(I347*(100-N347)/100, 2)</f>
        <v>201.24</v>
      </c>
      <c r="K347" s="159">
        <f>Заземлення!J70</f>
        <v>0</v>
      </c>
      <c r="L347" s="159">
        <f t="shared" ref="L347:L357" si="36">J347*K347</f>
        <v>0</v>
      </c>
      <c r="M347" s="1698"/>
    </row>
    <row r="348" spans="1:13" ht="12.75" hidden="1" customHeight="1" outlineLevel="1" x14ac:dyDescent="0.2">
      <c r="A348" s="120" t="s">
        <v>919</v>
      </c>
      <c r="B348" s="977"/>
      <c r="C348" s="121" t="s">
        <v>918</v>
      </c>
      <c r="D348" s="198" t="str">
        <f t="shared" si="32"/>
        <v xml:space="preserve"> Мі</v>
      </c>
      <c r="E348" s="54" t="s">
        <v>1582</v>
      </c>
      <c r="F348" s="205" t="s">
        <v>1583</v>
      </c>
      <c r="G348" s="48" t="s">
        <v>358</v>
      </c>
      <c r="H348" s="1119" t="s">
        <v>1526</v>
      </c>
      <c r="I348" s="1113">
        <v>870.1</v>
      </c>
      <c r="J348" s="1123">
        <f>ROUND(I348*(100-M282)/100, 2)</f>
        <v>870.1</v>
      </c>
      <c r="K348" s="159">
        <f>Заземлення!J71</f>
        <v>0</v>
      </c>
      <c r="L348" s="159">
        <f t="shared" si="36"/>
        <v>0</v>
      </c>
      <c r="M348" s="1698"/>
    </row>
    <row r="349" spans="1:13" ht="12.75" hidden="1" customHeight="1" outlineLevel="1" x14ac:dyDescent="0.2">
      <c r="A349" s="993"/>
      <c r="B349" s="994"/>
      <c r="C349" s="46" t="s">
        <v>200</v>
      </c>
      <c r="D349" s="109" t="str">
        <f t="shared" si="32"/>
        <v xml:space="preserve"> Cu</v>
      </c>
      <c r="E349" s="995" t="s">
        <v>1529</v>
      </c>
      <c r="F349" s="998" t="s">
        <v>1527</v>
      </c>
      <c r="G349" s="48" t="s">
        <v>358</v>
      </c>
      <c r="H349" s="996" t="s">
        <v>1530</v>
      </c>
      <c r="I349" s="1113">
        <v>448.41</v>
      </c>
      <c r="J349" s="1123">
        <f>ROUND(I349*(100-M319)/100, 2)</f>
        <v>448.41</v>
      </c>
      <c r="K349" s="159">
        <f>Заземлення!J72</f>
        <v>0</v>
      </c>
      <c r="L349" s="159">
        <f t="shared" si="36"/>
        <v>0</v>
      </c>
      <c r="M349" s="1698"/>
    </row>
    <row r="350" spans="1:13" ht="12.75" hidden="1" customHeight="1" outlineLevel="1" x14ac:dyDescent="0.2">
      <c r="A350" s="993"/>
      <c r="B350" s="994"/>
      <c r="C350" s="46" t="s">
        <v>200</v>
      </c>
      <c r="D350" s="109" t="str">
        <f t="shared" si="32"/>
        <v xml:space="preserve"> Cu</v>
      </c>
      <c r="E350" s="995" t="s">
        <v>1641</v>
      </c>
      <c r="F350" s="998" t="s">
        <v>1642</v>
      </c>
      <c r="G350" s="48" t="s">
        <v>358</v>
      </c>
      <c r="H350" s="996" t="s">
        <v>1674</v>
      </c>
      <c r="I350" s="1113">
        <v>770</v>
      </c>
      <c r="J350" s="1123">
        <f>ROUND(I350*(100-M282)/100, 2)</f>
        <v>770</v>
      </c>
      <c r="K350" s="159">
        <f>Заземлення!J73</f>
        <v>0</v>
      </c>
      <c r="L350" s="159">
        <f t="shared" si="36"/>
        <v>0</v>
      </c>
      <c r="M350" s="1698"/>
    </row>
    <row r="351" spans="1:13" ht="15" hidden="1" customHeight="1" outlineLevel="1" x14ac:dyDescent="0.2">
      <c r="A351" s="247" t="s">
        <v>1105</v>
      </c>
      <c r="B351" s="951" t="s">
        <v>1106</v>
      </c>
      <c r="C351" s="950" t="s">
        <v>200</v>
      </c>
      <c r="D351" s="245" t="str">
        <f>B351&amp;" "&amp;C351</f>
        <v>31/85 Cu</v>
      </c>
      <c r="E351" s="948" t="s">
        <v>1152</v>
      </c>
      <c r="F351" s="80" t="s">
        <v>1153</v>
      </c>
      <c r="G351" s="40" t="s">
        <v>16</v>
      </c>
      <c r="H351" s="992" t="s">
        <v>1554</v>
      </c>
      <c r="I351" s="1127">
        <v>71.97</v>
      </c>
      <c r="J351" s="1128">
        <f>ROUND(I351*(100-M282)/100, 2)</f>
        <v>71.97</v>
      </c>
      <c r="K351" s="159">
        <f>Заземлення!J74</f>
        <v>0</v>
      </c>
      <c r="L351" s="159">
        <f t="shared" si="36"/>
        <v>0</v>
      </c>
      <c r="M351" s="1698"/>
    </row>
    <row r="352" spans="1:13" ht="15" hidden="1" customHeight="1" outlineLevel="1" x14ac:dyDescent="0.2">
      <c r="A352" s="247" t="s">
        <v>1447</v>
      </c>
      <c r="B352" s="952" t="s">
        <v>1448</v>
      </c>
      <c r="C352" s="950" t="s">
        <v>200</v>
      </c>
      <c r="D352" s="245" t="str">
        <f>B352&amp;" "&amp;C352</f>
        <v>31/10 Cu</v>
      </c>
      <c r="E352" s="948" t="s">
        <v>1451</v>
      </c>
      <c r="F352" s="80" t="s">
        <v>1453</v>
      </c>
      <c r="G352" s="40" t="s">
        <v>16</v>
      </c>
      <c r="H352" s="992" t="s">
        <v>1554</v>
      </c>
      <c r="I352" s="1127">
        <v>131.32</v>
      </c>
      <c r="J352" s="1128">
        <f>ROUND(I352*(100-M282)/100, 2)</f>
        <v>131.32</v>
      </c>
      <c r="K352" s="159">
        <f>Заземлення!J75</f>
        <v>0</v>
      </c>
      <c r="L352" s="159">
        <f t="shared" si="36"/>
        <v>0</v>
      </c>
      <c r="M352" s="1698"/>
    </row>
    <row r="353" spans="1:13" ht="15" hidden="1" customHeight="1" outlineLevel="1" x14ac:dyDescent="0.2">
      <c r="A353" s="247" t="s">
        <v>1450</v>
      </c>
      <c r="B353" s="952" t="s">
        <v>1449</v>
      </c>
      <c r="C353" s="950" t="s">
        <v>200</v>
      </c>
      <c r="D353" s="245" t="str">
        <f>B353&amp;" "&amp;C353</f>
        <v>31/16 Cu</v>
      </c>
      <c r="E353" s="948" t="s">
        <v>1452</v>
      </c>
      <c r="F353" s="80" t="s">
        <v>1454</v>
      </c>
      <c r="G353" s="40" t="s">
        <v>16</v>
      </c>
      <c r="H353" s="992" t="s">
        <v>1554</v>
      </c>
      <c r="I353" s="1154">
        <v>197.97</v>
      </c>
      <c r="J353" s="1155">
        <f>ROUND(I353*(100-M282)/100, 2)</f>
        <v>197.97</v>
      </c>
      <c r="K353" s="159">
        <f>Заземлення!J76</f>
        <v>0</v>
      </c>
      <c r="L353" s="159">
        <f t="shared" si="36"/>
        <v>0</v>
      </c>
      <c r="M353" s="1698"/>
    </row>
    <row r="354" spans="1:13" ht="15.75" hidden="1" customHeight="1" outlineLevel="1" x14ac:dyDescent="0.2">
      <c r="A354" s="247"/>
      <c r="B354" s="951"/>
      <c r="C354" s="950"/>
      <c r="D354" s="245"/>
      <c r="E354" s="948" t="s">
        <v>1660</v>
      </c>
      <c r="F354" s="1172" t="s">
        <v>1663</v>
      </c>
      <c r="G354" s="40" t="s">
        <v>16</v>
      </c>
      <c r="H354" s="992" t="s">
        <v>1678</v>
      </c>
      <c r="I354" s="1127">
        <v>30.21</v>
      </c>
      <c r="J354" s="1128">
        <f>ROUND(I354*(100-M282)/100, 2)</f>
        <v>30.21</v>
      </c>
      <c r="K354" s="159">
        <f>Заземлення!J77</f>
        <v>0</v>
      </c>
      <c r="L354" s="159">
        <f t="shared" ref="L354:L356" si="37">J354*K354</f>
        <v>0</v>
      </c>
      <c r="M354" s="1698"/>
    </row>
    <row r="355" spans="1:13" ht="15" hidden="1" customHeight="1" outlineLevel="1" x14ac:dyDescent="0.2">
      <c r="A355" s="247"/>
      <c r="B355" s="952"/>
      <c r="C355" s="950"/>
      <c r="D355" s="245"/>
      <c r="E355" s="948" t="s">
        <v>1661</v>
      </c>
      <c r="F355" s="1172" t="s">
        <v>1664</v>
      </c>
      <c r="G355" s="40" t="s">
        <v>16</v>
      </c>
      <c r="H355" s="992" t="s">
        <v>1678</v>
      </c>
      <c r="I355" s="1127">
        <v>33.549999999999997</v>
      </c>
      <c r="J355" s="1128">
        <f>ROUND(I355*(100-M282)/100, 2)</f>
        <v>33.549999999999997</v>
      </c>
      <c r="K355" s="159">
        <f>Заземлення!J78</f>
        <v>0</v>
      </c>
      <c r="L355" s="159">
        <f t="shared" si="37"/>
        <v>0</v>
      </c>
      <c r="M355" s="1698"/>
    </row>
    <row r="356" spans="1:13" ht="16.5" hidden="1" customHeight="1" outlineLevel="1" x14ac:dyDescent="0.2">
      <c r="A356" s="247"/>
      <c r="B356" s="952"/>
      <c r="C356" s="950"/>
      <c r="D356" s="245"/>
      <c r="E356" s="948" t="s">
        <v>1662</v>
      </c>
      <c r="F356" s="1172" t="s">
        <v>1665</v>
      </c>
      <c r="G356" s="40" t="s">
        <v>16</v>
      </c>
      <c r="H356" s="992" t="s">
        <v>1678</v>
      </c>
      <c r="I356" s="1154">
        <v>42.48</v>
      </c>
      <c r="J356" s="1155">
        <f>ROUND(I356*(100-M282)/100, 2)</f>
        <v>42.48</v>
      </c>
      <c r="K356" s="159">
        <f>Заземлення!J79</f>
        <v>0</v>
      </c>
      <c r="L356" s="159">
        <f t="shared" si="37"/>
        <v>0</v>
      </c>
      <c r="M356" s="1698"/>
    </row>
    <row r="357" spans="1:13" collapsed="1" x14ac:dyDescent="0.2">
      <c r="A357" s="35"/>
      <c r="B357" s="104" t="s">
        <v>1646</v>
      </c>
      <c r="C357" s="36"/>
      <c r="D357" s="36"/>
      <c r="E357" s="108"/>
      <c r="F357" s="38"/>
      <c r="G357" s="37"/>
      <c r="H357" s="39"/>
      <c r="I357" s="171"/>
      <c r="J357" s="171"/>
      <c r="K357" s="160"/>
      <c r="L357" s="160">
        <f t="shared" si="36"/>
        <v>0</v>
      </c>
      <c r="M357" s="1698"/>
    </row>
    <row r="358" spans="1:13" ht="15" hidden="1" customHeight="1" outlineLevel="1" x14ac:dyDescent="0.2">
      <c r="A358" s="45" t="s">
        <v>545</v>
      </c>
      <c r="B358" s="57" t="s">
        <v>544</v>
      </c>
      <c r="C358" s="46" t="s">
        <v>36</v>
      </c>
      <c r="D358" s="109" t="str">
        <f t="shared" ref="D358:D366" si="38">B358&amp;" "&amp;C358</f>
        <v>04/16.2 ОС</v>
      </c>
      <c r="E358" s="112" t="s">
        <v>1432</v>
      </c>
      <c r="F358" s="42" t="s">
        <v>823</v>
      </c>
      <c r="G358" s="40" t="s">
        <v>16</v>
      </c>
      <c r="H358" s="40">
        <v>80051</v>
      </c>
      <c r="I358" s="1111">
        <v>81.59</v>
      </c>
      <c r="J358" s="1156">
        <f>ROUND(I358*(100-M282)/100, 2)</f>
        <v>81.59</v>
      </c>
      <c r="K358" s="159">
        <f>Заземлення!J81</f>
        <v>0</v>
      </c>
      <c r="L358" s="159">
        <f t="shared" ref="L358:L366" si="39">J358*K358</f>
        <v>0</v>
      </c>
      <c r="M358" s="1698"/>
    </row>
    <row r="359" spans="1:13" ht="15" hidden="1" customHeight="1" outlineLevel="1" x14ac:dyDescent="0.2">
      <c r="A359" s="45" t="s">
        <v>546</v>
      </c>
      <c r="B359" s="57" t="s">
        <v>544</v>
      </c>
      <c r="C359" s="46" t="s">
        <v>351</v>
      </c>
      <c r="D359" s="109" t="str">
        <f t="shared" si="38"/>
        <v>04/16.2 ОСН</v>
      </c>
      <c r="E359" s="112" t="s">
        <v>1433</v>
      </c>
      <c r="F359" s="42" t="s">
        <v>824</v>
      </c>
      <c r="G359" s="40" t="s">
        <v>16</v>
      </c>
      <c r="H359" s="40">
        <v>80050</v>
      </c>
      <c r="I359" s="1111">
        <v>111.5</v>
      </c>
      <c r="J359" s="1156">
        <f>ROUND(I359*(100-M282)/100, 2)</f>
        <v>111.5</v>
      </c>
      <c r="K359" s="159">
        <f>Заземлення!J82</f>
        <v>0</v>
      </c>
      <c r="L359" s="159">
        <f t="shared" si="39"/>
        <v>0</v>
      </c>
      <c r="M359" s="1698"/>
    </row>
    <row r="360" spans="1:13" ht="15" hidden="1" customHeight="1" outlineLevel="1" x14ac:dyDescent="0.2">
      <c r="A360" s="45" t="s">
        <v>549</v>
      </c>
      <c r="B360" s="57" t="s">
        <v>544</v>
      </c>
      <c r="C360" s="46" t="s">
        <v>203</v>
      </c>
      <c r="D360" s="109" t="str">
        <f t="shared" si="38"/>
        <v>04/16.2 Ni</v>
      </c>
      <c r="E360" s="112" t="s">
        <v>1434</v>
      </c>
      <c r="F360" s="42" t="s">
        <v>825</v>
      </c>
      <c r="G360" s="40" t="s">
        <v>16</v>
      </c>
      <c r="H360" s="40">
        <v>80053</v>
      </c>
      <c r="I360" s="1111">
        <v>118.94</v>
      </c>
      <c r="J360" s="1156">
        <f>ROUND(I360*(100-M282)/100, 2)</f>
        <v>118.94</v>
      </c>
      <c r="K360" s="159">
        <f>Заземлення!J83</f>
        <v>0</v>
      </c>
      <c r="L360" s="159">
        <f t="shared" si="39"/>
        <v>0</v>
      </c>
      <c r="M360" s="1698"/>
    </row>
    <row r="361" spans="1:13" ht="15" hidden="1" customHeight="1" outlineLevel="1" x14ac:dyDescent="0.2">
      <c r="A361" s="72" t="s">
        <v>551</v>
      </c>
      <c r="B361" s="76" t="s">
        <v>550</v>
      </c>
      <c r="C361" s="77" t="s">
        <v>36</v>
      </c>
      <c r="D361" s="109" t="str">
        <f t="shared" si="38"/>
        <v>04/16.3 ОС</v>
      </c>
      <c r="E361" s="114" t="s">
        <v>1432</v>
      </c>
      <c r="F361" s="43" t="s">
        <v>826</v>
      </c>
      <c r="G361" s="41" t="s">
        <v>16</v>
      </c>
      <c r="H361" s="41">
        <v>80056</v>
      </c>
      <c r="I361" s="1111">
        <v>101.43</v>
      </c>
      <c r="J361" s="1156">
        <f>ROUND(I361*(100-M282)/100, 2)</f>
        <v>101.43</v>
      </c>
      <c r="K361" s="159">
        <f>Заземлення!J84</f>
        <v>0</v>
      </c>
      <c r="L361" s="159">
        <f t="shared" si="39"/>
        <v>0</v>
      </c>
      <c r="M361" s="1698"/>
    </row>
    <row r="362" spans="1:13" s="61" customFormat="1" ht="15" hidden="1" customHeight="1" outlineLevel="1" x14ac:dyDescent="0.2">
      <c r="A362" s="72" t="s">
        <v>552</v>
      </c>
      <c r="B362" s="76" t="s">
        <v>550</v>
      </c>
      <c r="C362" s="77" t="s">
        <v>351</v>
      </c>
      <c r="D362" s="109" t="str">
        <f t="shared" si="38"/>
        <v>04/16.3 ОСН</v>
      </c>
      <c r="E362" s="114" t="s">
        <v>1433</v>
      </c>
      <c r="F362" s="43" t="s">
        <v>827</v>
      </c>
      <c r="G362" s="41" t="s">
        <v>16</v>
      </c>
      <c r="H362" s="41">
        <v>80055</v>
      </c>
      <c r="I362" s="1111">
        <v>137.69999999999999</v>
      </c>
      <c r="J362" s="1156">
        <f>ROUND(I362*(100-M282)/100, 2)</f>
        <v>137.69999999999999</v>
      </c>
      <c r="K362" s="159">
        <f>Заземлення!J85</f>
        <v>0</v>
      </c>
      <c r="L362" s="159">
        <f t="shared" si="39"/>
        <v>0</v>
      </c>
      <c r="M362" s="1698"/>
    </row>
    <row r="363" spans="1:13" s="61" customFormat="1" ht="15" hidden="1" customHeight="1" outlineLevel="1" x14ac:dyDescent="0.2">
      <c r="A363" s="72" t="s">
        <v>555</v>
      </c>
      <c r="B363" s="76" t="s">
        <v>550</v>
      </c>
      <c r="C363" s="77" t="s">
        <v>203</v>
      </c>
      <c r="D363" s="109" t="str">
        <f t="shared" si="38"/>
        <v>04/16.3 Ni</v>
      </c>
      <c r="E363" s="114" t="s">
        <v>1434</v>
      </c>
      <c r="F363" s="43" t="s">
        <v>828</v>
      </c>
      <c r="G363" s="41" t="s">
        <v>16</v>
      </c>
      <c r="H363" s="41">
        <v>80080</v>
      </c>
      <c r="I363" s="1111">
        <v>151.66</v>
      </c>
      <c r="J363" s="1156">
        <f>ROUND(I363*(100-M282)/100, 2)</f>
        <v>151.66</v>
      </c>
      <c r="K363" s="159">
        <f>Заземлення!J86</f>
        <v>0</v>
      </c>
      <c r="L363" s="159">
        <f t="shared" si="39"/>
        <v>0</v>
      </c>
      <c r="M363" s="1698"/>
    </row>
    <row r="364" spans="1:13" s="61" customFormat="1" ht="15" hidden="1" customHeight="1" outlineLevel="1" x14ac:dyDescent="0.2">
      <c r="A364" s="72" t="s">
        <v>567</v>
      </c>
      <c r="B364" s="76" t="s">
        <v>566</v>
      </c>
      <c r="C364" s="77" t="s">
        <v>36</v>
      </c>
      <c r="D364" s="109" t="str">
        <f t="shared" si="38"/>
        <v>04/168.3 ОС</v>
      </c>
      <c r="E364" s="114" t="s">
        <v>557</v>
      </c>
      <c r="F364" s="43" t="s">
        <v>832</v>
      </c>
      <c r="G364" s="41" t="s">
        <v>16</v>
      </c>
      <c r="H364" s="41">
        <v>80020</v>
      </c>
      <c r="I364" s="1111">
        <v>104.38</v>
      </c>
      <c r="J364" s="1156">
        <f>ROUND(I364*(100-M282)/100, 2)</f>
        <v>104.38</v>
      </c>
      <c r="K364" s="159">
        <f>Заземлення!J87</f>
        <v>0</v>
      </c>
      <c r="L364" s="159">
        <f t="shared" si="39"/>
        <v>0</v>
      </c>
      <c r="M364" s="1698"/>
    </row>
    <row r="365" spans="1:13" s="61" customFormat="1" ht="15" hidden="1" customHeight="1" outlineLevel="1" x14ac:dyDescent="0.2">
      <c r="A365" s="72" t="s">
        <v>569</v>
      </c>
      <c r="B365" s="76" t="s">
        <v>566</v>
      </c>
      <c r="C365" s="77" t="s">
        <v>568</v>
      </c>
      <c r="D365" s="109" t="str">
        <f t="shared" si="38"/>
        <v>04/168.3 ОСH</v>
      </c>
      <c r="E365" s="114" t="s">
        <v>1435</v>
      </c>
      <c r="F365" s="43" t="s">
        <v>833</v>
      </c>
      <c r="G365" s="41" t="s">
        <v>16</v>
      </c>
      <c r="H365" s="41">
        <v>80040</v>
      </c>
      <c r="I365" s="1111">
        <v>135.26</v>
      </c>
      <c r="J365" s="1156">
        <f>ROUND(I365*(100-M282)/100, 2)</f>
        <v>135.26</v>
      </c>
      <c r="K365" s="159">
        <f>Заземлення!J88</f>
        <v>0</v>
      </c>
      <c r="L365" s="159">
        <f t="shared" si="39"/>
        <v>0</v>
      </c>
      <c r="M365" s="1698"/>
    </row>
    <row r="366" spans="1:13" s="61" customFormat="1" ht="15" hidden="1" customHeight="1" outlineLevel="1" x14ac:dyDescent="0.2">
      <c r="A366" s="72" t="s">
        <v>572</v>
      </c>
      <c r="B366" s="76" t="s">
        <v>566</v>
      </c>
      <c r="C366" s="77" t="s">
        <v>203</v>
      </c>
      <c r="D366" s="109" t="str">
        <f t="shared" si="38"/>
        <v>04/168.3 Ni</v>
      </c>
      <c r="E366" s="114" t="s">
        <v>1436</v>
      </c>
      <c r="F366" s="43" t="s">
        <v>834</v>
      </c>
      <c r="G366" s="41" t="s">
        <v>16</v>
      </c>
      <c r="H366" s="41">
        <v>80084</v>
      </c>
      <c r="I366" s="1111">
        <v>166.19</v>
      </c>
      <c r="J366" s="1156">
        <f>ROUND(I366*(100-M282)/100, 2)</f>
        <v>166.19</v>
      </c>
      <c r="K366" s="159">
        <f>Заземлення!J89</f>
        <v>0</v>
      </c>
      <c r="L366" s="159">
        <f t="shared" si="39"/>
        <v>0</v>
      </c>
      <c r="M366" s="1698"/>
    </row>
    <row r="367" spans="1:13" ht="15" hidden="1" customHeight="1" outlineLevel="1" x14ac:dyDescent="0.2">
      <c r="A367" s="45" t="s">
        <v>548</v>
      </c>
      <c r="B367" s="58" t="s">
        <v>547</v>
      </c>
      <c r="C367" s="69" t="s">
        <v>351</v>
      </c>
      <c r="D367" s="109" t="str">
        <f t="shared" ref="D367:D377" si="40">B367&amp;" "&amp;C367</f>
        <v>44/20.2 ОСН</v>
      </c>
      <c r="E367" s="114" t="s">
        <v>1441</v>
      </c>
      <c r="F367" s="43" t="s">
        <v>835</v>
      </c>
      <c r="G367" s="41" t="s">
        <v>16</v>
      </c>
      <c r="H367" s="41">
        <v>80450</v>
      </c>
      <c r="I367" s="1111">
        <v>147.15</v>
      </c>
      <c r="J367" s="1156">
        <f>ROUND(I367*(100-M282)/100, 2)</f>
        <v>147.15</v>
      </c>
      <c r="K367" s="159">
        <f>Заземлення!J90</f>
        <v>0</v>
      </c>
      <c r="L367" s="159">
        <f t="shared" ref="L367:L377" si="41">J367*K367</f>
        <v>0</v>
      </c>
      <c r="M367" s="1698"/>
    </row>
    <row r="368" spans="1:13" ht="15" hidden="1" customHeight="1" outlineLevel="1" x14ac:dyDescent="0.2">
      <c r="A368" s="72" t="s">
        <v>554</v>
      </c>
      <c r="B368" s="76" t="s">
        <v>553</v>
      </c>
      <c r="C368" s="77" t="s">
        <v>351</v>
      </c>
      <c r="D368" s="109" t="str">
        <f t="shared" si="40"/>
        <v>44/20.3 ОСН</v>
      </c>
      <c r="E368" s="114" t="s">
        <v>1441</v>
      </c>
      <c r="F368" s="43" t="s">
        <v>836</v>
      </c>
      <c r="G368" s="41" t="s">
        <v>16</v>
      </c>
      <c r="H368" s="41">
        <v>80455</v>
      </c>
      <c r="I368" s="1111">
        <v>179.89</v>
      </c>
      <c r="J368" s="1156">
        <f>ROUND(I368*(100-M282)/100, 2)</f>
        <v>179.89</v>
      </c>
      <c r="K368" s="159">
        <f>Заземлення!J91</f>
        <v>0</v>
      </c>
      <c r="L368" s="159">
        <f t="shared" si="41"/>
        <v>0</v>
      </c>
      <c r="M368" s="1698"/>
    </row>
    <row r="369" spans="1:13" ht="15" hidden="1" customHeight="1" outlineLevel="1" x14ac:dyDescent="0.2">
      <c r="A369" s="45" t="s">
        <v>563</v>
      </c>
      <c r="B369" s="58" t="s">
        <v>561</v>
      </c>
      <c r="C369" s="69" t="s">
        <v>351</v>
      </c>
      <c r="D369" s="109" t="str">
        <f t="shared" si="40"/>
        <v>44/208.2 ОСН</v>
      </c>
      <c r="E369" s="114" t="s">
        <v>562</v>
      </c>
      <c r="F369" s="43" t="s">
        <v>837</v>
      </c>
      <c r="G369" s="41" t="s">
        <v>16</v>
      </c>
      <c r="H369" s="41">
        <v>80445</v>
      </c>
      <c r="I369" s="1111">
        <v>150.99</v>
      </c>
      <c r="J369" s="1156">
        <f>ROUND(I369*(100-M282)/100, 2)</f>
        <v>150.99</v>
      </c>
      <c r="K369" s="159">
        <f>Заземлення!J92</f>
        <v>0</v>
      </c>
      <c r="L369" s="159">
        <f t="shared" si="41"/>
        <v>0</v>
      </c>
      <c r="M369" s="1698"/>
    </row>
    <row r="370" spans="1:13" ht="15" hidden="1" customHeight="1" outlineLevel="1" x14ac:dyDescent="0.2">
      <c r="A370" s="72" t="s">
        <v>571</v>
      </c>
      <c r="B370" s="76" t="s">
        <v>570</v>
      </c>
      <c r="C370" s="77" t="s">
        <v>568</v>
      </c>
      <c r="D370" s="109" t="str">
        <f t="shared" si="40"/>
        <v>44/208.3 ОСH</v>
      </c>
      <c r="E370" s="114" t="s">
        <v>1442</v>
      </c>
      <c r="F370" s="43" t="s">
        <v>838</v>
      </c>
      <c r="G370" s="41" t="s">
        <v>16</v>
      </c>
      <c r="H370" s="41">
        <v>80440</v>
      </c>
      <c r="I370" s="1111">
        <v>179.78</v>
      </c>
      <c r="J370" s="1156">
        <f>ROUND(I370*(100-M282)/100, 2)</f>
        <v>179.78</v>
      </c>
      <c r="K370" s="159">
        <f>Заземлення!J93</f>
        <v>0</v>
      </c>
      <c r="L370" s="159">
        <f t="shared" si="41"/>
        <v>0</v>
      </c>
      <c r="M370" s="1698"/>
    </row>
    <row r="371" spans="1:13" ht="15" hidden="1" customHeight="1" outlineLevel="1" x14ac:dyDescent="0.2">
      <c r="A371" s="72" t="s">
        <v>1610</v>
      </c>
      <c r="B371" s="76" t="s">
        <v>1612</v>
      </c>
      <c r="C371" s="77" t="s">
        <v>36</v>
      </c>
      <c r="D371" s="109" t="str">
        <f t="shared" si="40"/>
        <v>42/168.3 ОС</v>
      </c>
      <c r="E371" s="114" t="s">
        <v>1613</v>
      </c>
      <c r="F371" s="43" t="s">
        <v>1614</v>
      </c>
      <c r="G371" s="41" t="s">
        <v>16</v>
      </c>
      <c r="H371" s="41">
        <v>80220</v>
      </c>
      <c r="I371" s="1111">
        <v>96.57</v>
      </c>
      <c r="J371" s="1156">
        <f>ROUND(I371*(100-M282)/100, 2)</f>
        <v>96.57</v>
      </c>
      <c r="K371" s="159">
        <f>Заземлення!J94</f>
        <v>0</v>
      </c>
      <c r="L371" s="159">
        <f t="shared" si="41"/>
        <v>0</v>
      </c>
      <c r="M371" s="1698"/>
    </row>
    <row r="372" spans="1:13" ht="15" hidden="1" customHeight="1" outlineLevel="1" x14ac:dyDescent="0.2">
      <c r="A372" s="72" t="s">
        <v>1611</v>
      </c>
      <c r="B372" s="76" t="s">
        <v>1612</v>
      </c>
      <c r="C372" s="77" t="s">
        <v>568</v>
      </c>
      <c r="D372" s="109" t="str">
        <f t="shared" si="40"/>
        <v>42/168.3 ОСH</v>
      </c>
      <c r="E372" s="114" t="s">
        <v>1442</v>
      </c>
      <c r="F372" s="43" t="s">
        <v>1615</v>
      </c>
      <c r="G372" s="41" t="s">
        <v>16</v>
      </c>
      <c r="H372" s="41">
        <v>80221</v>
      </c>
      <c r="I372" s="1111">
        <v>110.29</v>
      </c>
      <c r="J372" s="1156">
        <f>ROUND(I372*(100-M282)/100, 2)</f>
        <v>110.29</v>
      </c>
      <c r="K372" s="159">
        <f>Заземлення!J95</f>
        <v>0</v>
      </c>
      <c r="L372" s="159">
        <f t="shared" si="41"/>
        <v>0</v>
      </c>
      <c r="M372" s="1698"/>
    </row>
    <row r="373" spans="1:13" ht="15" hidden="1" customHeight="1" outlineLevel="1" x14ac:dyDescent="0.2">
      <c r="A373" s="72" t="s">
        <v>1611</v>
      </c>
      <c r="B373" s="76" t="s">
        <v>1612</v>
      </c>
      <c r="C373" s="77" t="s">
        <v>203</v>
      </c>
      <c r="D373" s="109" t="str">
        <f t="shared" si="40"/>
        <v>42/168.3 Ni</v>
      </c>
      <c r="E373" s="114" t="s">
        <v>1647</v>
      </c>
      <c r="F373" s="43" t="s">
        <v>1648</v>
      </c>
      <c r="G373" s="41" t="s">
        <v>16</v>
      </c>
      <c r="H373" s="1000" t="s">
        <v>1675</v>
      </c>
      <c r="I373" s="1111">
        <v>277.2</v>
      </c>
      <c r="J373" s="1156">
        <f>ROUND(I373*(100-M282)/100, 2)</f>
        <v>277.2</v>
      </c>
      <c r="K373" s="159">
        <f>Заземлення!J96</f>
        <v>0</v>
      </c>
      <c r="L373" s="159">
        <f t="shared" si="41"/>
        <v>0</v>
      </c>
      <c r="M373" s="1698"/>
    </row>
    <row r="374" spans="1:13" ht="15" hidden="1" customHeight="1" outlineLevel="1" x14ac:dyDescent="0.2">
      <c r="A374" s="72" t="s">
        <v>573</v>
      </c>
      <c r="B374" s="73" t="s">
        <v>520</v>
      </c>
      <c r="C374" s="44" t="s">
        <v>36</v>
      </c>
      <c r="D374" s="109" t="str">
        <f t="shared" si="40"/>
        <v>04/0.2 ОС</v>
      </c>
      <c r="E374" s="112" t="s">
        <v>1425</v>
      </c>
      <c r="F374" s="42" t="s">
        <v>574</v>
      </c>
      <c r="G374" s="40" t="s">
        <v>16</v>
      </c>
      <c r="H374" s="40">
        <v>80105</v>
      </c>
      <c r="I374" s="1111">
        <v>85.05</v>
      </c>
      <c r="J374" s="1156">
        <f>ROUND(I374*(100-M282)/100, 2)</f>
        <v>85.05</v>
      </c>
      <c r="K374" s="159">
        <f>Заземлення!J97</f>
        <v>0</v>
      </c>
      <c r="L374" s="159">
        <f t="shared" si="41"/>
        <v>0</v>
      </c>
      <c r="M374" s="1698"/>
    </row>
    <row r="375" spans="1:13" ht="15" hidden="1" customHeight="1" outlineLevel="1" x14ac:dyDescent="0.2">
      <c r="A375" s="45" t="s">
        <v>521</v>
      </c>
      <c r="B375" s="46" t="s">
        <v>520</v>
      </c>
      <c r="C375" s="46" t="s">
        <v>207</v>
      </c>
      <c r="D375" s="109" t="str">
        <f t="shared" si="40"/>
        <v>04/0.2 OCH</v>
      </c>
      <c r="E375" s="110" t="s">
        <v>1426</v>
      </c>
      <c r="F375" s="42" t="s">
        <v>214</v>
      </c>
      <c r="G375" s="40" t="s">
        <v>16</v>
      </c>
      <c r="H375" s="40">
        <v>80005</v>
      </c>
      <c r="I375" s="1111">
        <v>104.49</v>
      </c>
      <c r="J375" s="1156">
        <f>ROUND(I375*(100-M282)/100, 2)</f>
        <v>104.49</v>
      </c>
      <c r="K375" s="159">
        <f>Заземлення!J98</f>
        <v>0</v>
      </c>
      <c r="L375" s="159">
        <f t="shared" si="41"/>
        <v>0</v>
      </c>
      <c r="M375" s="1698"/>
    </row>
    <row r="376" spans="1:13" s="61" customFormat="1" ht="15" hidden="1" customHeight="1" outlineLevel="1" x14ac:dyDescent="0.2">
      <c r="A376" s="45" t="s">
        <v>576</v>
      </c>
      <c r="B376" s="69" t="s">
        <v>575</v>
      </c>
      <c r="C376" s="69" t="s">
        <v>45</v>
      </c>
      <c r="D376" s="109" t="str">
        <f t="shared" si="40"/>
        <v>44/0.2 OC</v>
      </c>
      <c r="E376" s="111" t="s">
        <v>1437</v>
      </c>
      <c r="F376" s="43" t="s">
        <v>214</v>
      </c>
      <c r="G376" s="41" t="s">
        <v>16</v>
      </c>
      <c r="H376" s="41">
        <v>80404</v>
      </c>
      <c r="I376" s="1111">
        <v>93.83</v>
      </c>
      <c r="J376" s="1156">
        <f>ROUND(I376*(100-M282)/100, 2)</f>
        <v>93.83</v>
      </c>
      <c r="K376" s="159">
        <f>Заземлення!J99</f>
        <v>0</v>
      </c>
      <c r="L376" s="159">
        <f t="shared" si="41"/>
        <v>0</v>
      </c>
      <c r="M376" s="1698"/>
    </row>
    <row r="377" spans="1:13" s="61" customFormat="1" ht="15" hidden="1" customHeight="1" outlineLevel="1" x14ac:dyDescent="0.2">
      <c r="A377" s="45" t="s">
        <v>577</v>
      </c>
      <c r="B377" s="69" t="s">
        <v>575</v>
      </c>
      <c r="C377" s="69" t="s">
        <v>207</v>
      </c>
      <c r="D377" s="109" t="str">
        <f t="shared" si="40"/>
        <v>44/0.2 OCH</v>
      </c>
      <c r="E377" s="111" t="s">
        <v>1438</v>
      </c>
      <c r="F377" s="43" t="s">
        <v>214</v>
      </c>
      <c r="G377" s="41" t="s">
        <v>16</v>
      </c>
      <c r="H377" s="41">
        <v>80405</v>
      </c>
      <c r="I377" s="1111">
        <v>128.37</v>
      </c>
      <c r="J377" s="1156">
        <f>ROUND(I377*(100-M282)/100, 2)</f>
        <v>128.37</v>
      </c>
      <c r="K377" s="159">
        <f>Заземлення!J100</f>
        <v>0</v>
      </c>
      <c r="L377" s="159">
        <f t="shared" si="41"/>
        <v>0</v>
      </c>
      <c r="M377" s="1698"/>
    </row>
    <row r="378" spans="1:13" ht="15.75" x14ac:dyDescent="0.2">
      <c r="A378" s="134"/>
      <c r="B378" s="118" t="s">
        <v>371</v>
      </c>
      <c r="C378" s="135"/>
      <c r="D378" s="140"/>
      <c r="E378" s="136"/>
      <c r="F378" s="137"/>
      <c r="G378" s="138"/>
      <c r="H378" s="138"/>
      <c r="I378" s="189"/>
      <c r="J378" s="190"/>
      <c r="K378" s="161"/>
      <c r="L378" s="161">
        <f t="shared" ref="L378:L382" si="42">J378*K378</f>
        <v>0</v>
      </c>
    </row>
    <row r="379" spans="1:13" ht="12.75" outlineLevel="1" x14ac:dyDescent="0.2">
      <c r="A379" s="123" t="s">
        <v>692</v>
      </c>
      <c r="B379" s="119"/>
      <c r="C379" s="119"/>
      <c r="D379" s="109" t="str">
        <f t="shared" ref="D379:D385" si="43">B379&amp;" "&amp;C379</f>
        <v xml:space="preserve"> </v>
      </c>
      <c r="E379" s="119" t="s">
        <v>691</v>
      </c>
      <c r="F379" s="122" t="s">
        <v>1584</v>
      </c>
      <c r="G379" s="123" t="s">
        <v>16</v>
      </c>
      <c r="H379" s="119"/>
      <c r="I379" s="1410">
        <v>35000</v>
      </c>
      <c r="J379" s="1411">
        <f>ROUND(I379*(100-M379)/100, 2)</f>
        <v>35000</v>
      </c>
      <c r="K379" s="159">
        <f>'Супутні товари'!J6</f>
        <v>0</v>
      </c>
      <c r="L379" s="159">
        <f t="shared" si="42"/>
        <v>0</v>
      </c>
      <c r="M379" s="1695">
        <f>'Супутні товари'!I3</f>
        <v>0</v>
      </c>
    </row>
    <row r="380" spans="1:13" ht="12.75" outlineLevel="1" x14ac:dyDescent="0.2">
      <c r="A380" s="124" t="s">
        <v>378</v>
      </c>
      <c r="B380" s="125"/>
      <c r="C380" s="126" t="s">
        <v>45</v>
      </c>
      <c r="D380" s="109" t="str">
        <f t="shared" si="43"/>
        <v xml:space="preserve"> OC</v>
      </c>
      <c r="E380" s="127" t="str">
        <f>'Супутні товари'!D7</f>
        <v xml:space="preserve">Гвинт 4,8 х 22 </v>
      </c>
      <c r="F380" s="122" t="s">
        <v>379</v>
      </c>
      <c r="G380" s="123" t="s">
        <v>380</v>
      </c>
      <c r="H380" s="128"/>
      <c r="I380" s="1410">
        <v>94</v>
      </c>
      <c r="J380" s="1411">
        <f>ROUND(I380*(100-M379)/100, 2)</f>
        <v>94</v>
      </c>
      <c r="K380" s="159">
        <f>'Супутні товари'!J7</f>
        <v>0</v>
      </c>
      <c r="L380" s="159">
        <f t="shared" si="42"/>
        <v>0</v>
      </c>
      <c r="M380" s="1695"/>
    </row>
    <row r="381" spans="1:13" ht="12.75" outlineLevel="1" x14ac:dyDescent="0.2">
      <c r="A381" s="120" t="s">
        <v>382</v>
      </c>
      <c r="B381" s="119"/>
      <c r="C381" s="121" t="s">
        <v>45</v>
      </c>
      <c r="D381" s="109" t="str">
        <f t="shared" si="43"/>
        <v xml:space="preserve"> OC</v>
      </c>
      <c r="E381" s="54" t="str">
        <f>'Супутні товари'!D8</f>
        <v>Гвинт 4,8 х 32</v>
      </c>
      <c r="F381" s="122" t="s">
        <v>379</v>
      </c>
      <c r="G381" s="123" t="s">
        <v>380</v>
      </c>
      <c r="H381" s="123"/>
      <c r="I381" s="1410">
        <v>128</v>
      </c>
      <c r="J381" s="1411">
        <f>ROUND(I381*(100-M379)/100, 2)</f>
        <v>128</v>
      </c>
      <c r="K381" s="159">
        <f>'Супутні товари'!J8</f>
        <v>0</v>
      </c>
      <c r="L381" s="159">
        <f t="shared" si="42"/>
        <v>0</v>
      </c>
      <c r="M381" s="1695"/>
    </row>
    <row r="382" spans="1:13" ht="12.75" outlineLevel="1" x14ac:dyDescent="0.2">
      <c r="A382" s="120" t="s">
        <v>384</v>
      </c>
      <c r="B382" s="119"/>
      <c r="C382" s="121" t="s">
        <v>45</v>
      </c>
      <c r="D382" s="109" t="str">
        <f t="shared" si="43"/>
        <v xml:space="preserve"> OC</v>
      </c>
      <c r="E382" s="54" t="str">
        <f>'Супутні товари'!D9</f>
        <v xml:space="preserve">Гвинт 4,8 х 38 </v>
      </c>
      <c r="F382" s="122" t="s">
        <v>379</v>
      </c>
      <c r="G382" s="123" t="s">
        <v>380</v>
      </c>
      <c r="H382" s="123"/>
      <c r="I382" s="1410">
        <v>154</v>
      </c>
      <c r="J382" s="1411">
        <f>ROUND(I382*(100-M379)/100, 2)</f>
        <v>154</v>
      </c>
      <c r="K382" s="159">
        <f>'Супутні товари'!J9</f>
        <v>0</v>
      </c>
      <c r="L382" s="159">
        <f t="shared" si="42"/>
        <v>0</v>
      </c>
      <c r="M382" s="1695"/>
    </row>
    <row r="383" spans="1:13" ht="12.75" outlineLevel="1" x14ac:dyDescent="0.2">
      <c r="A383" s="120" t="s">
        <v>386</v>
      </c>
      <c r="B383" s="119"/>
      <c r="C383" s="121" t="s">
        <v>45</v>
      </c>
      <c r="D383" s="109" t="str">
        <f t="shared" si="43"/>
        <v xml:space="preserve"> OC</v>
      </c>
      <c r="E383" s="54" t="str">
        <f>'Супутні товари'!D10</f>
        <v xml:space="preserve">Гвинт 4,8 х 50 </v>
      </c>
      <c r="F383" s="122" t="s">
        <v>379</v>
      </c>
      <c r="G383" s="123" t="s">
        <v>380</v>
      </c>
      <c r="H383" s="123"/>
      <c r="I383" s="1410">
        <v>184</v>
      </c>
      <c r="J383" s="1411">
        <f>ROUND(I383*(100-M379)/100, 2)</f>
        <v>184</v>
      </c>
      <c r="K383" s="159">
        <f>'Супутні товари'!J10</f>
        <v>0</v>
      </c>
      <c r="L383" s="159">
        <f t="shared" ref="L383:L530" si="44">J383*K383</f>
        <v>0</v>
      </c>
      <c r="M383" s="1695"/>
    </row>
    <row r="384" spans="1:13" ht="12.75" outlineLevel="1" x14ac:dyDescent="0.2">
      <c r="A384" s="120" t="s">
        <v>388</v>
      </c>
      <c r="B384" s="119"/>
      <c r="C384" s="121"/>
      <c r="D384" s="109" t="str">
        <f t="shared" si="43"/>
        <v xml:space="preserve"> </v>
      </c>
      <c r="E384" s="54" t="str">
        <f>'Супутні товари'!D11</f>
        <v>Шайба з гумовою прокладкою</v>
      </c>
      <c r="F384" s="122" t="s">
        <v>389</v>
      </c>
      <c r="G384" s="123" t="s">
        <v>380</v>
      </c>
      <c r="H384" s="129"/>
      <c r="I384" s="1410">
        <v>70</v>
      </c>
      <c r="J384" s="1411">
        <f>ROUND(I384*(100-M379)/100, 2)</f>
        <v>70</v>
      </c>
      <c r="K384" s="159">
        <f>'Супутні товари'!J11</f>
        <v>0</v>
      </c>
      <c r="L384" s="159">
        <f t="shared" si="44"/>
        <v>0</v>
      </c>
      <c r="M384" s="1695"/>
    </row>
    <row r="385" spans="1:13" ht="12.75" outlineLevel="1" x14ac:dyDescent="0.2">
      <c r="A385" s="193" t="s">
        <v>391</v>
      </c>
      <c r="B385" s="194"/>
      <c r="C385" s="195"/>
      <c r="D385" s="185" t="str">
        <f t="shared" si="43"/>
        <v xml:space="preserve"> </v>
      </c>
      <c r="E385" s="1003" t="str">
        <f>'Супутні товари'!D12</f>
        <v>Герметик AQUAFIX</v>
      </c>
      <c r="F385" s="197" t="s">
        <v>392</v>
      </c>
      <c r="G385" s="129" t="s">
        <v>16</v>
      </c>
      <c r="H385" s="1004" t="s">
        <v>1515</v>
      </c>
      <c r="I385" s="1412">
        <v>380</v>
      </c>
      <c r="J385" s="1413">
        <f>ROUND(I385*(100-M379)/100, 2)</f>
        <v>380</v>
      </c>
      <c r="K385" s="159">
        <f>'Супутні товари'!J12</f>
        <v>0</v>
      </c>
      <c r="L385" s="159">
        <f t="shared" si="44"/>
        <v>0</v>
      </c>
      <c r="M385" s="1695"/>
    </row>
    <row r="386" spans="1:13" ht="15.75" x14ac:dyDescent="0.2">
      <c r="A386" s="134"/>
      <c r="B386" s="118" t="s">
        <v>694</v>
      </c>
      <c r="C386" s="135"/>
      <c r="D386" s="140"/>
      <c r="E386" s="136"/>
      <c r="F386" s="137"/>
      <c r="G386" s="138"/>
      <c r="H386" s="138"/>
      <c r="I386" s="138"/>
      <c r="J386" s="1690"/>
      <c r="K386" s="1690"/>
      <c r="L386" s="1691"/>
    </row>
    <row r="387" spans="1:13" ht="12.75" customHeight="1" x14ac:dyDescent="0.2">
      <c r="A387" s="979">
        <v>99015</v>
      </c>
      <c r="B387" s="979">
        <v>99015</v>
      </c>
      <c r="C387" s="980"/>
      <c r="D387" s="980" t="str">
        <f>B387&amp;" "&amp;C387</f>
        <v xml:space="preserve">99015 </v>
      </c>
      <c r="E387" s="981" t="s">
        <v>1034</v>
      </c>
      <c r="F387" s="980" t="s">
        <v>1035</v>
      </c>
      <c r="G387" s="982" t="s">
        <v>16</v>
      </c>
      <c r="H387" s="980"/>
      <c r="I387" s="1406">
        <v>2733.59</v>
      </c>
      <c r="J387" s="1407">
        <f>ROUND(I387*(100-M387)/100, 2)</f>
        <v>2733.59</v>
      </c>
      <c r="K387" s="983">
        <f>ПЗІП!J6</f>
        <v>0</v>
      </c>
      <c r="L387" s="983">
        <f t="shared" si="44"/>
        <v>0</v>
      </c>
      <c r="M387" s="1694">
        <f>ПЗІП!I3</f>
        <v>0</v>
      </c>
    </row>
    <row r="388" spans="1:13" ht="12.75" customHeight="1" x14ac:dyDescent="0.2">
      <c r="A388" s="979">
        <v>99020</v>
      </c>
      <c r="B388" s="979">
        <v>99020</v>
      </c>
      <c r="C388" s="980"/>
      <c r="D388" s="980" t="str">
        <f>B388&amp;" "&amp;C388</f>
        <v xml:space="preserve">99020 </v>
      </c>
      <c r="E388" s="981" t="s">
        <v>1516</v>
      </c>
      <c r="F388" s="980" t="s">
        <v>1035</v>
      </c>
      <c r="G388" s="982" t="s">
        <v>16</v>
      </c>
      <c r="H388" s="980"/>
      <c r="I388" s="1406">
        <v>2733.59</v>
      </c>
      <c r="J388" s="1407">
        <f>ROUND(I388*(100-M387)/100, 2)</f>
        <v>2733.59</v>
      </c>
      <c r="K388" s="983">
        <f>ПЗІП!J7</f>
        <v>0</v>
      </c>
      <c r="L388" s="983">
        <f t="shared" si="44"/>
        <v>0</v>
      </c>
      <c r="M388" s="1694"/>
    </row>
    <row r="389" spans="1:13" ht="12.75" customHeight="1" x14ac:dyDescent="0.2">
      <c r="A389" s="265">
        <v>99021</v>
      </c>
      <c r="B389" s="265">
        <v>99021</v>
      </c>
      <c r="C389" s="119"/>
      <c r="D389" s="119" t="str">
        <f>B389&amp;" "&amp;C389</f>
        <v xml:space="preserve">99021 </v>
      </c>
      <c r="E389" s="54" t="s">
        <v>1517</v>
      </c>
      <c r="F389" s="119" t="s">
        <v>1035</v>
      </c>
      <c r="G389" s="123" t="s">
        <v>16</v>
      </c>
      <c r="H389" s="119"/>
      <c r="I389" s="1406">
        <v>7581.34</v>
      </c>
      <c r="J389" s="1407">
        <f>ROUND(I389*(100-M387)/100, 2)</f>
        <v>7581.34</v>
      </c>
      <c r="K389" s="159">
        <f>ПЗІП!J8</f>
        <v>0</v>
      </c>
      <c r="L389" s="159">
        <f t="shared" si="44"/>
        <v>0</v>
      </c>
      <c r="M389" s="1694"/>
    </row>
    <row r="390" spans="1:13" ht="12.75" customHeight="1" x14ac:dyDescent="0.2">
      <c r="A390" s="265">
        <v>99012</v>
      </c>
      <c r="B390" s="265">
        <v>99012</v>
      </c>
      <c r="C390" s="119"/>
      <c r="D390" s="119" t="str">
        <f t="shared" ref="D390:D514" si="45">B390&amp;" "&amp;C390</f>
        <v xml:space="preserve">99012 </v>
      </c>
      <c r="E390" s="54" t="s">
        <v>1036</v>
      </c>
      <c r="F390" s="119" t="s">
        <v>1037</v>
      </c>
      <c r="G390" s="123" t="s">
        <v>16</v>
      </c>
      <c r="H390" s="119"/>
      <c r="I390" s="1406">
        <v>8283.0300000000007</v>
      </c>
      <c r="J390" s="1407">
        <f>ROUND(I390*(100-M387)/100, 2)</f>
        <v>8283.0300000000007</v>
      </c>
      <c r="K390" s="159">
        <f>ПЗІП!J9</f>
        <v>0</v>
      </c>
      <c r="L390" s="159">
        <f t="shared" si="44"/>
        <v>0</v>
      </c>
      <c r="M390" s="1694"/>
    </row>
    <row r="391" spans="1:13" ht="12.75" customHeight="1" x14ac:dyDescent="0.2">
      <c r="A391" s="265">
        <v>99022</v>
      </c>
      <c r="B391" s="265">
        <v>99022</v>
      </c>
      <c r="C391" s="119"/>
      <c r="D391" s="119" t="str">
        <f t="shared" si="45"/>
        <v xml:space="preserve">99022 </v>
      </c>
      <c r="E391" s="54" t="s">
        <v>1518</v>
      </c>
      <c r="F391" s="119" t="s">
        <v>1037</v>
      </c>
      <c r="G391" s="123" t="s">
        <v>16</v>
      </c>
      <c r="H391" s="119"/>
      <c r="I391" s="1406">
        <v>5414.08</v>
      </c>
      <c r="J391" s="1407">
        <f>ROUND(I391*(100-M387)/100, 2)</f>
        <v>5414.08</v>
      </c>
      <c r="K391" s="159">
        <f>ПЗІП!J10</f>
        <v>0</v>
      </c>
      <c r="L391" s="159">
        <f t="shared" si="44"/>
        <v>0</v>
      </c>
      <c r="M391" s="1694"/>
    </row>
    <row r="392" spans="1:13" ht="12.75" customHeight="1" x14ac:dyDescent="0.2">
      <c r="A392" s="265">
        <v>99011</v>
      </c>
      <c r="B392" s="265">
        <v>99011</v>
      </c>
      <c r="C392" s="119"/>
      <c r="D392" s="119" t="str">
        <f t="shared" si="45"/>
        <v xml:space="preserve">99011 </v>
      </c>
      <c r="E392" s="54" t="s">
        <v>1038</v>
      </c>
      <c r="F392" s="119" t="s">
        <v>1037</v>
      </c>
      <c r="G392" s="123" t="s">
        <v>16</v>
      </c>
      <c r="H392" s="119"/>
      <c r="I392" s="1406">
        <v>12424.88</v>
      </c>
      <c r="J392" s="1407">
        <f>ROUND(I392*(100-M387)/100, 2)</f>
        <v>12424.88</v>
      </c>
      <c r="K392" s="159">
        <f>ПЗІП!J11</f>
        <v>0</v>
      </c>
      <c r="L392" s="159">
        <f t="shared" si="44"/>
        <v>0</v>
      </c>
      <c r="M392" s="1694"/>
    </row>
    <row r="393" spans="1:13" ht="12.75" customHeight="1" x14ac:dyDescent="0.2">
      <c r="A393" s="265">
        <v>99023</v>
      </c>
      <c r="B393" s="265">
        <v>99023</v>
      </c>
      <c r="C393" s="119"/>
      <c r="D393" s="119" t="str">
        <f t="shared" si="45"/>
        <v xml:space="preserve">99023 </v>
      </c>
      <c r="E393" s="54" t="s">
        <v>1519</v>
      </c>
      <c r="F393" s="119" t="s">
        <v>1037</v>
      </c>
      <c r="G393" s="123" t="s">
        <v>16</v>
      </c>
      <c r="H393" s="119"/>
      <c r="I393" s="1406">
        <v>10705.14</v>
      </c>
      <c r="J393" s="1407">
        <f>ROUND(I393*(100-M387)/100, 2)</f>
        <v>10705.14</v>
      </c>
      <c r="K393" s="159">
        <f>ПЗІП!J12</f>
        <v>0</v>
      </c>
      <c r="L393" s="159">
        <f t="shared" si="44"/>
        <v>0</v>
      </c>
      <c r="M393" s="1694"/>
    </row>
    <row r="394" spans="1:13" ht="12.75" customHeight="1" x14ac:dyDescent="0.2">
      <c r="A394" s="265">
        <v>99010</v>
      </c>
      <c r="B394" s="265">
        <v>99010</v>
      </c>
      <c r="C394" s="119"/>
      <c r="D394" s="119" t="str">
        <f t="shared" si="45"/>
        <v xml:space="preserve">99010 </v>
      </c>
      <c r="E394" s="54" t="s">
        <v>1039</v>
      </c>
      <c r="F394" s="119" t="s">
        <v>1037</v>
      </c>
      <c r="G394" s="123" t="s">
        <v>16</v>
      </c>
      <c r="H394" s="119"/>
      <c r="I394" s="1406">
        <v>11582.58</v>
      </c>
      <c r="J394" s="1407">
        <f>ROUND(I394*(100-M387)/100, 2)</f>
        <v>11582.58</v>
      </c>
      <c r="K394" s="159">
        <f>ПЗІП!J13</f>
        <v>0</v>
      </c>
      <c r="L394" s="159">
        <f t="shared" si="44"/>
        <v>0</v>
      </c>
      <c r="M394" s="1694"/>
    </row>
    <row r="395" spans="1:13" ht="12.75" customHeight="1" x14ac:dyDescent="0.2">
      <c r="A395" s="265">
        <v>99009</v>
      </c>
      <c r="B395" s="265">
        <v>99009</v>
      </c>
      <c r="C395" s="119"/>
      <c r="D395" s="119" t="str">
        <f t="shared" si="45"/>
        <v xml:space="preserve">99009 </v>
      </c>
      <c r="E395" s="54" t="s">
        <v>1040</v>
      </c>
      <c r="F395" s="119" t="s">
        <v>1037</v>
      </c>
      <c r="G395" s="123" t="s">
        <v>16</v>
      </c>
      <c r="H395" s="119"/>
      <c r="I395" s="1406">
        <v>14846.31</v>
      </c>
      <c r="J395" s="1407">
        <f>ROUND(I395*(100-M387)/100, 2)</f>
        <v>14846.31</v>
      </c>
      <c r="K395" s="159">
        <f>ПЗІП!J14</f>
        <v>0</v>
      </c>
      <c r="L395" s="159">
        <f t="shared" si="44"/>
        <v>0</v>
      </c>
      <c r="M395" s="1694"/>
    </row>
    <row r="396" spans="1:13" ht="12.75" customHeight="1" x14ac:dyDescent="0.2">
      <c r="A396" s="265">
        <v>99024</v>
      </c>
      <c r="B396" s="265">
        <v>99024</v>
      </c>
      <c r="C396" s="119"/>
      <c r="D396" s="119" t="str">
        <f t="shared" si="45"/>
        <v xml:space="preserve">99024 </v>
      </c>
      <c r="E396" s="54" t="s">
        <v>1520</v>
      </c>
      <c r="F396" s="119" t="s">
        <v>1037</v>
      </c>
      <c r="G396" s="123" t="s">
        <v>16</v>
      </c>
      <c r="H396" s="119"/>
      <c r="I396" s="1406">
        <v>16215.21</v>
      </c>
      <c r="J396" s="1407">
        <f>ROUND(I396*(100-M387)/100, 2)</f>
        <v>16215.21</v>
      </c>
      <c r="K396" s="159">
        <f>ПЗІП!J15</f>
        <v>0</v>
      </c>
      <c r="L396" s="159">
        <f t="shared" si="44"/>
        <v>0</v>
      </c>
      <c r="M396" s="1694"/>
    </row>
    <row r="397" spans="1:13" ht="12.75" customHeight="1" x14ac:dyDescent="0.2">
      <c r="A397" s="265">
        <v>99007</v>
      </c>
      <c r="B397" s="265">
        <v>99007</v>
      </c>
      <c r="C397" s="119"/>
      <c r="D397" s="119" t="str">
        <f t="shared" si="45"/>
        <v xml:space="preserve">99007 </v>
      </c>
      <c r="E397" s="54" t="s">
        <v>1041</v>
      </c>
      <c r="F397" s="119" t="s">
        <v>1037</v>
      </c>
      <c r="G397" s="123" t="s">
        <v>16</v>
      </c>
      <c r="H397" s="119"/>
      <c r="I397" s="1406">
        <v>31588.13</v>
      </c>
      <c r="J397" s="1407">
        <f>ROUND(I397*(100-M387)/100, 2)</f>
        <v>31588.13</v>
      </c>
      <c r="K397" s="159">
        <f>ПЗІП!J16</f>
        <v>0</v>
      </c>
      <c r="L397" s="159">
        <f t="shared" si="44"/>
        <v>0</v>
      </c>
      <c r="M397" s="1694"/>
    </row>
    <row r="398" spans="1:13" ht="12.75" customHeight="1" x14ac:dyDescent="0.2">
      <c r="A398" s="265">
        <v>99006</v>
      </c>
      <c r="B398" s="265">
        <v>99006</v>
      </c>
      <c r="C398" s="119"/>
      <c r="D398" s="119" t="str">
        <f t="shared" si="45"/>
        <v xml:space="preserve">99006 </v>
      </c>
      <c r="E398" s="54" t="s">
        <v>1042</v>
      </c>
      <c r="F398" s="119" t="s">
        <v>1037</v>
      </c>
      <c r="G398" s="123" t="s">
        <v>16</v>
      </c>
      <c r="H398" s="119"/>
      <c r="I398" s="1406">
        <v>43737.41</v>
      </c>
      <c r="J398" s="1407">
        <f>ROUND(I398*(100-M387)/100, 2)</f>
        <v>43737.41</v>
      </c>
      <c r="K398" s="159">
        <f>ПЗІП!J17</f>
        <v>0</v>
      </c>
      <c r="L398" s="159">
        <f t="shared" si="44"/>
        <v>0</v>
      </c>
      <c r="M398" s="1694"/>
    </row>
    <row r="399" spans="1:13" ht="12.75" customHeight="1" x14ac:dyDescent="0.2">
      <c r="A399" s="265">
        <v>99025</v>
      </c>
      <c r="B399" s="265">
        <v>99025</v>
      </c>
      <c r="C399" s="119"/>
      <c r="D399" s="119" t="str">
        <f t="shared" si="45"/>
        <v xml:space="preserve">99025 </v>
      </c>
      <c r="E399" s="54" t="s">
        <v>1522</v>
      </c>
      <c r="F399" s="119" t="s">
        <v>1037</v>
      </c>
      <c r="G399" s="123" t="s">
        <v>16</v>
      </c>
      <c r="H399" s="119"/>
      <c r="I399" s="1406">
        <v>4938.57</v>
      </c>
      <c r="J399" s="1407">
        <f>ROUND(I399*(100-M387)/100, 2)</f>
        <v>4938.57</v>
      </c>
      <c r="K399" s="159">
        <f>ПЗІП!J18</f>
        <v>0</v>
      </c>
      <c r="L399" s="159">
        <f t="shared" si="44"/>
        <v>0</v>
      </c>
      <c r="M399" s="1694"/>
    </row>
    <row r="400" spans="1:13" ht="12.75" customHeight="1" x14ac:dyDescent="0.2">
      <c r="A400" s="265">
        <v>99014</v>
      </c>
      <c r="B400" s="265">
        <v>99014</v>
      </c>
      <c r="C400" s="119"/>
      <c r="D400" s="119" t="str">
        <f t="shared" si="45"/>
        <v xml:space="preserve">99014 </v>
      </c>
      <c r="E400" s="54" t="s">
        <v>1043</v>
      </c>
      <c r="F400" s="119" t="s">
        <v>1037</v>
      </c>
      <c r="G400" s="123" t="s">
        <v>16</v>
      </c>
      <c r="H400" s="119"/>
      <c r="I400" s="1406">
        <v>5141.66</v>
      </c>
      <c r="J400" s="1407">
        <f>ROUND(I400*(100-M387)/100, 2)</f>
        <v>5141.66</v>
      </c>
      <c r="K400" s="159">
        <f>ПЗІП!J19</f>
        <v>0</v>
      </c>
      <c r="L400" s="159">
        <f t="shared" si="44"/>
        <v>0</v>
      </c>
      <c r="M400" s="1694"/>
    </row>
    <row r="401" spans="1:33" ht="12.75" customHeight="1" x14ac:dyDescent="0.2">
      <c r="A401" s="265">
        <v>99026</v>
      </c>
      <c r="B401" s="265">
        <v>99026</v>
      </c>
      <c r="C401" s="119"/>
      <c r="D401" s="119" t="str">
        <f t="shared" si="45"/>
        <v xml:space="preserve">99026 </v>
      </c>
      <c r="E401" s="54" t="s">
        <v>1521</v>
      </c>
      <c r="F401" s="119" t="s">
        <v>1037</v>
      </c>
      <c r="G401" s="123" t="s">
        <v>16</v>
      </c>
      <c r="H401" s="119"/>
      <c r="I401" s="1406">
        <v>7546.19</v>
      </c>
      <c r="J401" s="1407">
        <f>ROUND(I401*(100-M387)/100, 2)</f>
        <v>7546.19</v>
      </c>
      <c r="K401" s="159">
        <f>ПЗІП!J20</f>
        <v>0</v>
      </c>
      <c r="L401" s="159">
        <f t="shared" si="44"/>
        <v>0</v>
      </c>
      <c r="M401" s="1694"/>
    </row>
    <row r="402" spans="1:33" ht="12.75" customHeight="1" x14ac:dyDescent="0.2">
      <c r="A402" s="265">
        <v>99013</v>
      </c>
      <c r="B402" s="265">
        <v>99013</v>
      </c>
      <c r="C402" s="119"/>
      <c r="D402" s="119" t="str">
        <f t="shared" si="45"/>
        <v xml:space="preserve">99013 </v>
      </c>
      <c r="E402" s="54" t="s">
        <v>1044</v>
      </c>
      <c r="F402" s="119" t="s">
        <v>1037</v>
      </c>
      <c r="G402" s="123" t="s">
        <v>16</v>
      </c>
      <c r="H402" s="119"/>
      <c r="I402" s="1406">
        <v>10029.14</v>
      </c>
      <c r="J402" s="1407">
        <f>ROUND(I402*(100-M387)/100, 2)</f>
        <v>10029.14</v>
      </c>
      <c r="K402" s="159">
        <f>ПЗІП!J21</f>
        <v>0</v>
      </c>
      <c r="L402" s="159">
        <f t="shared" si="44"/>
        <v>0</v>
      </c>
      <c r="M402" s="1694"/>
    </row>
    <row r="403" spans="1:33" ht="12.75" customHeight="1" x14ac:dyDescent="0.2">
      <c r="A403" s="265">
        <v>99005</v>
      </c>
      <c r="B403" s="265">
        <v>99005</v>
      </c>
      <c r="C403" s="119"/>
      <c r="D403" s="119" t="str">
        <f t="shared" si="45"/>
        <v xml:space="preserve">99005 </v>
      </c>
      <c r="E403" s="54" t="s">
        <v>1047</v>
      </c>
      <c r="F403" s="122" t="s">
        <v>1046</v>
      </c>
      <c r="G403" s="123" t="s">
        <v>16</v>
      </c>
      <c r="H403" s="119"/>
      <c r="I403" s="1406">
        <v>3807.91</v>
      </c>
      <c r="J403" s="1407">
        <f>ROUND(I403*(100-M387)/100, 2)</f>
        <v>3807.91</v>
      </c>
      <c r="K403" s="159">
        <f>ПЗІП!J22</f>
        <v>0</v>
      </c>
      <c r="L403" s="159">
        <f t="shared" si="44"/>
        <v>0</v>
      </c>
      <c r="M403" s="1694"/>
    </row>
    <row r="404" spans="1:33" ht="12.75" customHeight="1" x14ac:dyDescent="0.2">
      <c r="A404" s="265">
        <v>99003</v>
      </c>
      <c r="B404" s="265">
        <v>99003</v>
      </c>
      <c r="C404" s="119"/>
      <c r="D404" s="119" t="str">
        <f t="shared" si="45"/>
        <v xml:space="preserve">99003 </v>
      </c>
      <c r="E404" s="54" t="s">
        <v>1048</v>
      </c>
      <c r="F404" s="122" t="s">
        <v>1046</v>
      </c>
      <c r="G404" s="123" t="s">
        <v>16</v>
      </c>
      <c r="H404" s="119"/>
      <c r="I404" s="1406">
        <v>3807.91</v>
      </c>
      <c r="J404" s="1407">
        <f>ROUND(I404*(100-M387)/100, 2)</f>
        <v>3807.91</v>
      </c>
      <c r="K404" s="159">
        <f>ПЗІП!J23</f>
        <v>0</v>
      </c>
      <c r="L404" s="159">
        <f t="shared" si="44"/>
        <v>0</v>
      </c>
      <c r="M404" s="1694"/>
    </row>
    <row r="405" spans="1:33" ht="12.75" customHeight="1" x14ac:dyDescent="0.2">
      <c r="A405" s="265">
        <v>99004</v>
      </c>
      <c r="B405" s="265">
        <v>99004</v>
      </c>
      <c r="C405" s="119"/>
      <c r="D405" s="119" t="str">
        <f t="shared" si="45"/>
        <v xml:space="preserve">99004 </v>
      </c>
      <c r="E405" s="54" t="s">
        <v>1049</v>
      </c>
      <c r="F405" s="122" t="s">
        <v>1046</v>
      </c>
      <c r="G405" s="123" t="s">
        <v>16</v>
      </c>
      <c r="H405" s="119"/>
      <c r="I405" s="1406">
        <v>3807.91</v>
      </c>
      <c r="J405" s="1407">
        <f>ROUND(I405*(100-M387)/100, 2)</f>
        <v>3807.91</v>
      </c>
      <c r="K405" s="159">
        <f>ПЗІП!J24</f>
        <v>0</v>
      </c>
      <c r="L405" s="159">
        <f t="shared" si="44"/>
        <v>0</v>
      </c>
      <c r="M405" s="1694"/>
    </row>
    <row r="406" spans="1:33" ht="12.75" customHeight="1" x14ac:dyDescent="0.2">
      <c r="A406" s="265">
        <v>99002</v>
      </c>
      <c r="B406" s="265">
        <v>99002</v>
      </c>
      <c r="C406" s="119"/>
      <c r="D406" s="119" t="str">
        <f t="shared" si="45"/>
        <v xml:space="preserve">99002 </v>
      </c>
      <c r="E406" s="54" t="s">
        <v>1050</v>
      </c>
      <c r="F406" s="122" t="s">
        <v>1052</v>
      </c>
      <c r="G406" s="123" t="s">
        <v>16</v>
      </c>
      <c r="H406" s="119"/>
      <c r="I406" s="1406">
        <v>3492.22</v>
      </c>
      <c r="J406" s="1407">
        <f>ROUND(I406*(100-M387)/100, 2)</f>
        <v>3492.22</v>
      </c>
      <c r="K406" s="159">
        <f>ПЗІП!J25</f>
        <v>0</v>
      </c>
      <c r="L406" s="159">
        <f t="shared" si="44"/>
        <v>0</v>
      </c>
      <c r="M406" s="1694"/>
    </row>
    <row r="407" spans="1:33" ht="12.75" customHeight="1" x14ac:dyDescent="0.2">
      <c r="A407" s="265">
        <v>99001</v>
      </c>
      <c r="B407" s="265">
        <v>99001</v>
      </c>
      <c r="C407" s="119"/>
      <c r="D407" s="119" t="str">
        <f t="shared" si="45"/>
        <v xml:space="preserve">99001 </v>
      </c>
      <c r="E407" s="54" t="s">
        <v>1051</v>
      </c>
      <c r="F407" s="122" t="s">
        <v>1052</v>
      </c>
      <c r="G407" s="123" t="s">
        <v>16</v>
      </c>
      <c r="H407" s="119"/>
      <c r="I407" s="1406">
        <v>3492.22</v>
      </c>
      <c r="J407" s="1407">
        <f>ROUND(I407*(100-M387)/100, 2)</f>
        <v>3492.22</v>
      </c>
      <c r="K407" s="159">
        <f>ПЗІП!J26</f>
        <v>0</v>
      </c>
      <c r="L407" s="159">
        <f t="shared" si="44"/>
        <v>0</v>
      </c>
      <c r="M407" s="1694"/>
    </row>
    <row r="408" spans="1:33" ht="12.75" customHeight="1" x14ac:dyDescent="0.2">
      <c r="A408" s="265">
        <v>99016</v>
      </c>
      <c r="B408" s="265">
        <v>99016</v>
      </c>
      <c r="C408" s="119"/>
      <c r="D408" s="119" t="str">
        <f t="shared" si="45"/>
        <v xml:space="preserve">99016 </v>
      </c>
      <c r="E408" s="54" t="s">
        <v>1053</v>
      </c>
      <c r="F408" s="122" t="s">
        <v>1057</v>
      </c>
      <c r="G408" s="123" t="s">
        <v>16</v>
      </c>
      <c r="H408" s="119"/>
      <c r="I408" s="1406">
        <v>2808.1</v>
      </c>
      <c r="J408" s="1407">
        <f>ROUND(I408*(100-M387)/100, 2)</f>
        <v>2808.1</v>
      </c>
      <c r="K408" s="159">
        <f>ПЗІП!J27</f>
        <v>0</v>
      </c>
      <c r="L408" s="159">
        <f t="shared" si="44"/>
        <v>0</v>
      </c>
      <c r="M408" s="1694"/>
    </row>
    <row r="409" spans="1:33" ht="12.75" customHeight="1" x14ac:dyDescent="0.2">
      <c r="A409" s="265">
        <v>99017</v>
      </c>
      <c r="B409" s="265">
        <v>99017</v>
      </c>
      <c r="C409" s="119"/>
      <c r="D409" s="119" t="str">
        <f t="shared" si="45"/>
        <v xml:space="preserve">99017 </v>
      </c>
      <c r="E409" s="54" t="s">
        <v>1054</v>
      </c>
      <c r="F409" s="122" t="s">
        <v>1057</v>
      </c>
      <c r="G409" s="123" t="s">
        <v>16</v>
      </c>
      <c r="H409" s="119"/>
      <c r="I409" s="1406">
        <v>3071.07</v>
      </c>
      <c r="J409" s="1407">
        <f>ROUND(I409*(100-M387)/100, 2)</f>
        <v>3071.07</v>
      </c>
      <c r="K409" s="159">
        <f>ПЗІП!J28</f>
        <v>0</v>
      </c>
      <c r="L409" s="159">
        <f t="shared" si="44"/>
        <v>0</v>
      </c>
      <c r="M409" s="1694"/>
    </row>
    <row r="410" spans="1:33" ht="12.75" customHeight="1" x14ac:dyDescent="0.2">
      <c r="A410" s="265">
        <v>99018</v>
      </c>
      <c r="B410" s="265">
        <v>99018</v>
      </c>
      <c r="C410" s="119"/>
      <c r="D410" s="119" t="str">
        <f t="shared" si="45"/>
        <v xml:space="preserve">99018 </v>
      </c>
      <c r="E410" s="54" t="s">
        <v>1055</v>
      </c>
      <c r="F410" s="122" t="s">
        <v>1057</v>
      </c>
      <c r="G410" s="123" t="s">
        <v>16</v>
      </c>
      <c r="H410" s="119"/>
      <c r="I410" s="1406">
        <v>3071.07</v>
      </c>
      <c r="J410" s="1407">
        <f>ROUND(I410*(100-M387)/100, 2)</f>
        <v>3071.07</v>
      </c>
      <c r="K410" s="159">
        <f>ПЗІП!J29</f>
        <v>0</v>
      </c>
      <c r="L410" s="159">
        <f t="shared" si="44"/>
        <v>0</v>
      </c>
      <c r="M410" s="1694"/>
    </row>
    <row r="411" spans="1:33" ht="12.75" customHeight="1" thickBot="1" x14ac:dyDescent="0.25">
      <c r="A411" s="286">
        <v>99019</v>
      </c>
      <c r="B411" s="286">
        <v>99019</v>
      </c>
      <c r="C411" s="194"/>
      <c r="D411" s="194" t="str">
        <f t="shared" si="45"/>
        <v xml:space="preserve">99019 </v>
      </c>
      <c r="E411" s="196" t="s">
        <v>1056</v>
      </c>
      <c r="F411" s="197" t="s">
        <v>1057</v>
      </c>
      <c r="G411" s="129" t="s">
        <v>16</v>
      </c>
      <c r="H411" s="194"/>
      <c r="I411" s="1408">
        <v>4720.51</v>
      </c>
      <c r="J411" s="1409">
        <f>ROUND(I411*(100-M387)/100, 2)</f>
        <v>4720.51</v>
      </c>
      <c r="K411" s="257">
        <f>ПЗІП!J30</f>
        <v>0</v>
      </c>
      <c r="L411" s="257">
        <f t="shared" si="44"/>
        <v>0</v>
      </c>
      <c r="M411" s="1694"/>
    </row>
    <row r="412" spans="1:33" customFormat="1" ht="18" customHeight="1" x14ac:dyDescent="0.25">
      <c r="A412" s="208"/>
      <c r="B412" s="209"/>
      <c r="C412" s="210"/>
      <c r="D412" s="210"/>
      <c r="E412" s="211"/>
      <c r="F412" s="275" t="s">
        <v>1617</v>
      </c>
      <c r="G412" s="1636"/>
      <c r="H412" s="1636"/>
      <c r="I412" s="212"/>
      <c r="J412" s="1692"/>
      <c r="K412" s="1692"/>
      <c r="L412" s="1693"/>
      <c r="M412" s="1694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</row>
    <row r="413" spans="1:33" ht="12.75" customHeight="1" x14ac:dyDescent="0.2">
      <c r="A413" s="270">
        <v>901401</v>
      </c>
      <c r="B413" s="270">
        <v>901401</v>
      </c>
      <c r="C413" s="119"/>
      <c r="D413" s="119" t="str">
        <f>B413&amp;" "&amp;C413</f>
        <v xml:space="preserve">901401 </v>
      </c>
      <c r="E413" s="54" t="s">
        <v>1619</v>
      </c>
      <c r="F413" s="1031" t="s">
        <v>1618</v>
      </c>
      <c r="G413" s="123" t="s">
        <v>16</v>
      </c>
      <c r="H413" s="119"/>
      <c r="I413" s="1406">
        <v>1287</v>
      </c>
      <c r="J413" s="1407">
        <f>ROUND(I413*(100-M387)/100, 2)</f>
        <v>1287</v>
      </c>
      <c r="K413" s="159">
        <f>ПЗІП!J48</f>
        <v>0</v>
      </c>
      <c r="L413" s="159">
        <f t="shared" ref="L413:L425" si="46">J413*K413</f>
        <v>0</v>
      </c>
      <c r="M413" s="1694"/>
    </row>
    <row r="414" spans="1:33" ht="12.75" customHeight="1" x14ac:dyDescent="0.25">
      <c r="A414" s="270">
        <v>901404</v>
      </c>
      <c r="B414" s="270">
        <v>901404</v>
      </c>
      <c r="C414" s="119"/>
      <c r="D414" s="119" t="str">
        <f t="shared" ref="D414:D425" si="47">B414&amp;" "&amp;C414</f>
        <v xml:space="preserve">901404 </v>
      </c>
      <c r="E414" s="54" t="s">
        <v>1620</v>
      </c>
      <c r="F414" s="1032" t="s">
        <v>1633</v>
      </c>
      <c r="G414" s="123" t="s">
        <v>16</v>
      </c>
      <c r="H414" s="119"/>
      <c r="I414" s="1406">
        <v>5163</v>
      </c>
      <c r="J414" s="1407">
        <f>ROUND(I414*(100-M387)/100, 2)</f>
        <v>5163</v>
      </c>
      <c r="K414" s="159">
        <f>ПЗІП!J49</f>
        <v>0</v>
      </c>
      <c r="L414" s="159">
        <f t="shared" si="46"/>
        <v>0</v>
      </c>
      <c r="M414" s="1694"/>
    </row>
    <row r="415" spans="1:33" ht="12.75" customHeight="1" x14ac:dyDescent="0.25">
      <c r="A415" s="270">
        <v>901418</v>
      </c>
      <c r="B415" s="270">
        <v>901418</v>
      </c>
      <c r="C415" s="119"/>
      <c r="D415" s="119" t="str">
        <f t="shared" si="47"/>
        <v xml:space="preserve">901418 </v>
      </c>
      <c r="E415" s="54" t="s">
        <v>1621</v>
      </c>
      <c r="F415" s="1032" t="s">
        <v>1634</v>
      </c>
      <c r="G415" s="123" t="s">
        <v>16</v>
      </c>
      <c r="H415" s="119"/>
      <c r="I415" s="1406">
        <v>5856</v>
      </c>
      <c r="J415" s="1407">
        <f>ROUND(I415*(100-M387)/100, 2)</f>
        <v>5856</v>
      </c>
      <c r="K415" s="159">
        <f>ПЗІП!J50</f>
        <v>0</v>
      </c>
      <c r="L415" s="159">
        <f t="shared" si="46"/>
        <v>0</v>
      </c>
      <c r="M415" s="1694"/>
    </row>
    <row r="416" spans="1:33" ht="12.75" customHeight="1" x14ac:dyDescent="0.25">
      <c r="A416" s="270">
        <v>901416</v>
      </c>
      <c r="B416" s="270">
        <v>901416</v>
      </c>
      <c r="C416" s="119"/>
      <c r="D416" s="119" t="str">
        <f t="shared" si="47"/>
        <v xml:space="preserve">901416 </v>
      </c>
      <c r="E416" s="1030" t="s">
        <v>1622</v>
      </c>
      <c r="F416" s="1032" t="s">
        <v>1635</v>
      </c>
      <c r="G416" s="123" t="s">
        <v>16</v>
      </c>
      <c r="H416" s="119"/>
      <c r="I416" s="1406">
        <v>2970</v>
      </c>
      <c r="J416" s="1407">
        <f>ROUND(I416*(100-M387)/100, 2)</f>
        <v>2970</v>
      </c>
      <c r="K416" s="159">
        <f>ПЗІП!J51</f>
        <v>0</v>
      </c>
      <c r="L416" s="159">
        <f t="shared" si="46"/>
        <v>0</v>
      </c>
      <c r="M416" s="1694"/>
    </row>
    <row r="417" spans="1:13" ht="12.75" customHeight="1" x14ac:dyDescent="0.25">
      <c r="A417" s="270">
        <v>902201</v>
      </c>
      <c r="B417" s="270">
        <v>902201</v>
      </c>
      <c r="C417" s="119"/>
      <c r="D417" s="119" t="str">
        <f t="shared" si="47"/>
        <v xml:space="preserve">902201 </v>
      </c>
      <c r="E417" s="1030" t="s">
        <v>1623</v>
      </c>
      <c r="F417" s="1032" t="s">
        <v>1618</v>
      </c>
      <c r="G417" s="123" t="s">
        <v>16</v>
      </c>
      <c r="H417" s="119"/>
      <c r="I417" s="1406">
        <v>693</v>
      </c>
      <c r="J417" s="1407">
        <f>ROUND(I417*(100-M387)/100, 2)</f>
        <v>693</v>
      </c>
      <c r="K417" s="159">
        <f>ПЗІП!J52</f>
        <v>0</v>
      </c>
      <c r="L417" s="159">
        <f t="shared" si="46"/>
        <v>0</v>
      </c>
      <c r="M417" s="1694"/>
    </row>
    <row r="418" spans="1:13" ht="12.75" customHeight="1" x14ac:dyDescent="0.25">
      <c r="A418" s="270">
        <v>902204</v>
      </c>
      <c r="B418" s="270">
        <v>902204</v>
      </c>
      <c r="C418" s="119"/>
      <c r="D418" s="119" t="str">
        <f t="shared" si="47"/>
        <v xml:space="preserve">902204 </v>
      </c>
      <c r="E418" s="1030" t="s">
        <v>1624</v>
      </c>
      <c r="F418" s="1032" t="s">
        <v>1633</v>
      </c>
      <c r="G418" s="123" t="s">
        <v>16</v>
      </c>
      <c r="H418" s="119"/>
      <c r="I418" s="1406">
        <v>2730</v>
      </c>
      <c r="J418" s="1407">
        <f>ROUND(I418*(100-M387)/100, 2)</f>
        <v>2730</v>
      </c>
      <c r="K418" s="159">
        <f>ПЗІП!J53</f>
        <v>0</v>
      </c>
      <c r="L418" s="159">
        <f t="shared" si="46"/>
        <v>0</v>
      </c>
      <c r="M418" s="1694"/>
    </row>
    <row r="419" spans="1:13" ht="12.75" customHeight="1" x14ac:dyDescent="0.25">
      <c r="A419" s="270">
        <v>902218</v>
      </c>
      <c r="B419" s="270">
        <v>902218</v>
      </c>
      <c r="C419" s="119"/>
      <c r="D419" s="119" t="str">
        <f t="shared" si="47"/>
        <v xml:space="preserve">902218 </v>
      </c>
      <c r="E419" s="1030" t="s">
        <v>1625</v>
      </c>
      <c r="F419" s="1032" t="s">
        <v>1636</v>
      </c>
      <c r="G419" s="123" t="s">
        <v>16</v>
      </c>
      <c r="H419" s="119"/>
      <c r="I419" s="1406">
        <v>3438</v>
      </c>
      <c r="J419" s="1407">
        <f>ROUND(I419*(100-M387)/100, 2)</f>
        <v>3438</v>
      </c>
      <c r="K419" s="159">
        <f>ПЗІП!J54</f>
        <v>0</v>
      </c>
      <c r="L419" s="159">
        <f t="shared" si="46"/>
        <v>0</v>
      </c>
      <c r="M419" s="1694"/>
    </row>
    <row r="420" spans="1:13" ht="12.75" customHeight="1" x14ac:dyDescent="0.25">
      <c r="A420" s="270">
        <v>902216</v>
      </c>
      <c r="B420" s="270">
        <v>902216</v>
      </c>
      <c r="C420" s="119"/>
      <c r="D420" s="119" t="str">
        <f t="shared" si="47"/>
        <v xml:space="preserve">902216 </v>
      </c>
      <c r="E420" s="1030" t="s">
        <v>1626</v>
      </c>
      <c r="F420" s="1032" t="s">
        <v>1635</v>
      </c>
      <c r="G420" s="123" t="s">
        <v>16</v>
      </c>
      <c r="H420" s="119"/>
      <c r="I420" s="1406">
        <v>1515</v>
      </c>
      <c r="J420" s="1407">
        <f>ROUND(I420*(100-M387)/100, 2)</f>
        <v>1515</v>
      </c>
      <c r="K420" s="159">
        <f>ПЗІП!J55</f>
        <v>0</v>
      </c>
      <c r="L420" s="159">
        <f t="shared" si="46"/>
        <v>0</v>
      </c>
      <c r="M420" s="1694"/>
    </row>
    <row r="421" spans="1:13" ht="12.75" customHeight="1" x14ac:dyDescent="0.25">
      <c r="A421" s="270">
        <v>903302</v>
      </c>
      <c r="B421" s="270">
        <v>903302</v>
      </c>
      <c r="C421" s="119"/>
      <c r="D421" s="119" t="str">
        <f t="shared" si="47"/>
        <v xml:space="preserve">903302 </v>
      </c>
      <c r="E421" s="1030" t="s">
        <v>1627</v>
      </c>
      <c r="F421" s="1032" t="s">
        <v>1635</v>
      </c>
      <c r="G421" s="123" t="s">
        <v>16</v>
      </c>
      <c r="H421" s="119"/>
      <c r="I421" s="1406">
        <v>849</v>
      </c>
      <c r="J421" s="1407">
        <f>ROUND(I421*(100-M387)/100, 2)</f>
        <v>849</v>
      </c>
      <c r="K421" s="159">
        <f>ПЗІП!J56</f>
        <v>0</v>
      </c>
      <c r="L421" s="159">
        <f t="shared" si="46"/>
        <v>0</v>
      </c>
      <c r="M421" s="1694"/>
    </row>
    <row r="422" spans="1:13" ht="12.75" customHeight="1" x14ac:dyDescent="0.25">
      <c r="A422" s="270">
        <v>941402</v>
      </c>
      <c r="B422" s="270">
        <v>941402</v>
      </c>
      <c r="C422" s="119"/>
      <c r="D422" s="119" t="str">
        <f t="shared" si="47"/>
        <v xml:space="preserve">941402 </v>
      </c>
      <c r="E422" s="1030" t="s">
        <v>1628</v>
      </c>
      <c r="F422" s="1032" t="s">
        <v>1637</v>
      </c>
      <c r="G422" s="123" t="s">
        <v>16</v>
      </c>
      <c r="H422" s="119"/>
      <c r="I422" s="1406">
        <v>4881</v>
      </c>
      <c r="J422" s="1407">
        <f>ROUND(I422*(100-M387)/100, 2)</f>
        <v>4881</v>
      </c>
      <c r="K422" s="159">
        <f>ПЗІП!J57</f>
        <v>0</v>
      </c>
      <c r="L422" s="159">
        <f t="shared" si="46"/>
        <v>0</v>
      </c>
      <c r="M422" s="1694"/>
    </row>
    <row r="423" spans="1:13" ht="12.75" customHeight="1" x14ac:dyDescent="0.25">
      <c r="A423" s="270">
        <v>941502</v>
      </c>
      <c r="B423" s="270">
        <v>941502</v>
      </c>
      <c r="C423" s="119"/>
      <c r="D423" s="119" t="str">
        <f t="shared" si="47"/>
        <v xml:space="preserve">941502 </v>
      </c>
      <c r="E423" s="1030" t="s">
        <v>1629</v>
      </c>
      <c r="F423" s="1032" t="s">
        <v>1637</v>
      </c>
      <c r="G423" s="123" t="s">
        <v>16</v>
      </c>
      <c r="H423" s="119"/>
      <c r="I423" s="1406">
        <v>5262</v>
      </c>
      <c r="J423" s="1407">
        <f>ROUND(I423*(100-M387)/100, 2)</f>
        <v>5262</v>
      </c>
      <c r="K423" s="159">
        <f>ПЗІП!J58</f>
        <v>0</v>
      </c>
      <c r="L423" s="159">
        <f t="shared" si="46"/>
        <v>0</v>
      </c>
      <c r="M423" s="1694"/>
    </row>
    <row r="424" spans="1:13" ht="12.75" customHeight="1" x14ac:dyDescent="0.25">
      <c r="A424" s="270">
        <v>941506</v>
      </c>
      <c r="B424" s="270">
        <v>941506</v>
      </c>
      <c r="C424" s="119"/>
      <c r="D424" s="119" t="str">
        <f t="shared" si="47"/>
        <v xml:space="preserve">941506 </v>
      </c>
      <c r="E424" s="1030" t="s">
        <v>1630</v>
      </c>
      <c r="F424" s="1032" t="s">
        <v>1637</v>
      </c>
      <c r="G424" s="123" t="s">
        <v>16</v>
      </c>
      <c r="H424" s="119"/>
      <c r="I424" s="1406">
        <v>9477</v>
      </c>
      <c r="J424" s="1407">
        <f>ROUND(I424*(100-M387)/100, 2)</f>
        <v>9477</v>
      </c>
      <c r="K424" s="159">
        <f>ПЗІП!J59</f>
        <v>0</v>
      </c>
      <c r="L424" s="159">
        <f t="shared" si="46"/>
        <v>0</v>
      </c>
      <c r="M424" s="1694"/>
    </row>
    <row r="425" spans="1:13" ht="12.75" customHeight="1" x14ac:dyDescent="0.25">
      <c r="A425" s="270">
        <v>942202</v>
      </c>
      <c r="B425" s="270">
        <v>942202</v>
      </c>
      <c r="C425" s="119"/>
      <c r="D425" s="119" t="str">
        <f t="shared" si="47"/>
        <v xml:space="preserve">942202 </v>
      </c>
      <c r="E425" s="1030" t="s">
        <v>1631</v>
      </c>
      <c r="F425" s="1032" t="s">
        <v>1637</v>
      </c>
      <c r="G425" s="123" t="s">
        <v>16</v>
      </c>
      <c r="H425" s="119"/>
      <c r="I425" s="1406">
        <v>3012</v>
      </c>
      <c r="J425" s="1407">
        <f>ROUND(I425*(100-M387)/100, 2)</f>
        <v>3012</v>
      </c>
      <c r="K425" s="159">
        <f>ПЗІП!J60</f>
        <v>0</v>
      </c>
      <c r="L425" s="159">
        <f t="shared" si="46"/>
        <v>0</v>
      </c>
      <c r="M425" s="1694"/>
    </row>
    <row r="426" spans="1:13" ht="12.75" customHeight="1" thickBot="1" x14ac:dyDescent="0.3">
      <c r="A426" s="270">
        <v>942302</v>
      </c>
      <c r="B426" s="270">
        <v>942302</v>
      </c>
      <c r="C426" s="119"/>
      <c r="D426" s="119" t="str">
        <f>B426&amp;" "&amp;C426</f>
        <v xml:space="preserve">942302 </v>
      </c>
      <c r="E426" s="1030" t="s">
        <v>1632</v>
      </c>
      <c r="F426" s="1032" t="s">
        <v>1637</v>
      </c>
      <c r="G426" s="123" t="s">
        <v>16</v>
      </c>
      <c r="H426" s="119"/>
      <c r="I426" s="1406">
        <v>3297</v>
      </c>
      <c r="J426" s="1407">
        <f>ROUND(I426*(100-M387)/100, 2)</f>
        <v>3297</v>
      </c>
      <c r="K426" s="159">
        <f>ПЗІП!J61</f>
        <v>0</v>
      </c>
      <c r="L426" s="159">
        <f>J426*K426</f>
        <v>0</v>
      </c>
      <c r="M426" s="1694"/>
    </row>
    <row r="427" spans="1:13" ht="12.75" customHeight="1" thickBot="1" x14ac:dyDescent="0.25">
      <c r="A427" s="1687" t="s">
        <v>1155</v>
      </c>
      <c r="B427" s="1688"/>
      <c r="C427" s="1688"/>
      <c r="D427" s="1688"/>
      <c r="E427" s="1688"/>
      <c r="F427" s="1688"/>
      <c r="G427" s="1688"/>
      <c r="H427" s="1688"/>
      <c r="I427" s="1688"/>
      <c r="J427" s="1688"/>
      <c r="K427" s="1688"/>
      <c r="L427" s="1689"/>
    </row>
    <row r="428" spans="1:13" ht="12.75" customHeight="1" x14ac:dyDescent="0.2">
      <c r="A428" s="283"/>
      <c r="B428" s="283" t="s">
        <v>1156</v>
      </c>
      <c r="C428" s="32" t="s">
        <v>45</v>
      </c>
      <c r="D428" s="288" t="str">
        <f t="shared" si="45"/>
        <v>ГС12 OC</v>
      </c>
      <c r="E428" s="284" t="s">
        <v>1162</v>
      </c>
      <c r="F428" s="285" t="s">
        <v>1157</v>
      </c>
      <c r="G428" s="206" t="s">
        <v>16</v>
      </c>
      <c r="H428" s="984" t="s">
        <v>1523</v>
      </c>
      <c r="I428" s="34">
        <v>64.66</v>
      </c>
      <c r="J428" s="289">
        <f t="shared" ref="J428:J530" si="48">ROUND(I428*(100-$J$2)/100, 2)</f>
        <v>64.66</v>
      </c>
      <c r="K428" s="290">
        <f>'Елементи Кріплення СІП'!J6</f>
        <v>0</v>
      </c>
      <c r="L428" s="290">
        <f t="shared" si="44"/>
        <v>0</v>
      </c>
    </row>
    <row r="429" spans="1:13" ht="12.75" customHeight="1" x14ac:dyDescent="0.2">
      <c r="A429" s="283"/>
      <c r="B429" s="283" t="s">
        <v>1158</v>
      </c>
      <c r="C429" s="32" t="s">
        <v>36</v>
      </c>
      <c r="D429" s="288" t="str">
        <f t="shared" si="45"/>
        <v>КБО ОС</v>
      </c>
      <c r="E429" s="284" t="s">
        <v>1160</v>
      </c>
      <c r="F429" s="285" t="s">
        <v>1159</v>
      </c>
      <c r="G429" s="206" t="s">
        <v>16</v>
      </c>
      <c r="H429" s="32"/>
      <c r="I429" s="34">
        <v>71.599999999999994</v>
      </c>
      <c r="J429" s="254">
        <f t="shared" si="48"/>
        <v>71.599999999999994</v>
      </c>
      <c r="K429" s="290">
        <f>'Елементи Кріплення СІП'!J7</f>
        <v>0</v>
      </c>
      <c r="L429" s="290">
        <f t="shared" si="44"/>
        <v>0</v>
      </c>
    </row>
    <row r="430" spans="1:13" ht="12.75" customHeight="1" x14ac:dyDescent="0.2">
      <c r="A430" s="283"/>
      <c r="B430" s="283" t="s">
        <v>1163</v>
      </c>
      <c r="C430" s="32" t="s">
        <v>36</v>
      </c>
      <c r="D430" s="288" t="str">
        <f t="shared" si="45"/>
        <v>КБЛ-16 ОС</v>
      </c>
      <c r="E430" s="284" t="s">
        <v>1161</v>
      </c>
      <c r="F430" s="285" t="s">
        <v>1164</v>
      </c>
      <c r="G430" s="206" t="s">
        <v>16</v>
      </c>
      <c r="H430" s="32"/>
      <c r="I430" s="34">
        <v>78.39</v>
      </c>
      <c r="J430" s="254">
        <f t="shared" si="48"/>
        <v>78.39</v>
      </c>
      <c r="K430" s="290">
        <f>'Елементи Кріплення СІП'!J8</f>
        <v>0</v>
      </c>
      <c r="L430" s="290">
        <f t="shared" si="44"/>
        <v>0</v>
      </c>
    </row>
    <row r="431" spans="1:13" ht="12.75" customHeight="1" x14ac:dyDescent="0.2">
      <c r="A431" s="283"/>
      <c r="B431" s="283" t="s">
        <v>1165</v>
      </c>
      <c r="C431" s="32" t="s">
        <v>36</v>
      </c>
      <c r="D431" s="288" t="str">
        <f t="shared" si="45"/>
        <v>КБУ-16 ОС</v>
      </c>
      <c r="E431" s="284" t="s">
        <v>1166</v>
      </c>
      <c r="F431" s="285" t="s">
        <v>1167</v>
      </c>
      <c r="G431" s="206" t="s">
        <v>16</v>
      </c>
      <c r="H431" s="32"/>
      <c r="I431" s="34">
        <v>91.57</v>
      </c>
      <c r="J431" s="254">
        <f t="shared" si="48"/>
        <v>91.57</v>
      </c>
      <c r="K431" s="290">
        <f>'Елементи Кріплення СІП'!J9</f>
        <v>0</v>
      </c>
      <c r="L431" s="290">
        <f t="shared" si="44"/>
        <v>0</v>
      </c>
    </row>
    <row r="432" spans="1:13" ht="12.75" customHeight="1" x14ac:dyDescent="0.2">
      <c r="A432" s="283"/>
      <c r="B432" s="283" t="s">
        <v>1170</v>
      </c>
      <c r="C432" s="32" t="s">
        <v>36</v>
      </c>
      <c r="D432" s="288" t="str">
        <f t="shared" si="45"/>
        <v>ПКц-12 ОС</v>
      </c>
      <c r="E432" s="284" t="s">
        <v>1168</v>
      </c>
      <c r="F432" s="285" t="s">
        <v>1169</v>
      </c>
      <c r="G432" s="206" t="s">
        <v>16</v>
      </c>
      <c r="H432" s="32"/>
      <c r="I432" s="34">
        <v>82.91</v>
      </c>
      <c r="J432" s="254">
        <f t="shared" si="48"/>
        <v>82.91</v>
      </c>
      <c r="K432" s="290">
        <f>'Елементи Кріплення СІП'!J10</f>
        <v>0</v>
      </c>
      <c r="L432" s="290">
        <f t="shared" si="44"/>
        <v>0</v>
      </c>
    </row>
    <row r="433" spans="1:12" ht="12.75" customHeight="1" x14ac:dyDescent="0.2">
      <c r="A433" s="283"/>
      <c r="B433" s="283" t="s">
        <v>1171</v>
      </c>
      <c r="C433" s="32" t="s">
        <v>36</v>
      </c>
      <c r="D433" s="288" t="str">
        <f t="shared" si="45"/>
        <v>КФС-12 ОС</v>
      </c>
      <c r="E433" s="284" t="s">
        <v>1172</v>
      </c>
      <c r="F433" s="285" t="s">
        <v>1173</v>
      </c>
      <c r="G433" s="206" t="s">
        <v>16</v>
      </c>
      <c r="H433" s="32"/>
      <c r="I433" s="34">
        <v>66.06</v>
      </c>
      <c r="J433" s="254">
        <f t="shared" si="48"/>
        <v>66.06</v>
      </c>
      <c r="K433" s="290">
        <f>'Елементи Кріплення СІП'!J11</f>
        <v>0</v>
      </c>
      <c r="L433" s="290">
        <f t="shared" si="44"/>
        <v>0</v>
      </c>
    </row>
    <row r="434" spans="1:12" ht="12.75" customHeight="1" x14ac:dyDescent="0.2">
      <c r="A434" s="283"/>
      <c r="B434" s="283" t="s">
        <v>1175</v>
      </c>
      <c r="C434" s="32" t="s">
        <v>36</v>
      </c>
      <c r="D434" s="288" t="str">
        <f t="shared" si="45"/>
        <v>ZCZD-3 ОС</v>
      </c>
      <c r="E434" s="284" t="s">
        <v>1174</v>
      </c>
      <c r="F434" s="285" t="s">
        <v>1176</v>
      </c>
      <c r="G434" s="206" t="s">
        <v>16</v>
      </c>
      <c r="H434" s="32"/>
      <c r="I434" s="34">
        <v>20.28</v>
      </c>
      <c r="J434" s="254">
        <f t="shared" si="48"/>
        <v>20.28</v>
      </c>
      <c r="K434" s="290">
        <f>'Елементи Кріплення СІП'!J12</f>
        <v>0</v>
      </c>
      <c r="L434" s="290">
        <f t="shared" si="44"/>
        <v>0</v>
      </c>
    </row>
    <row r="435" spans="1:12" ht="12.75" customHeight="1" x14ac:dyDescent="0.2">
      <c r="A435" s="283"/>
      <c r="B435" s="283" t="s">
        <v>1179</v>
      </c>
      <c r="C435" s="32" t="s">
        <v>36</v>
      </c>
      <c r="D435" s="288" t="str">
        <f t="shared" si="45"/>
        <v>ZCZD-1 ОС</v>
      </c>
      <c r="E435" s="284" t="s">
        <v>1177</v>
      </c>
      <c r="F435" s="285" t="s">
        <v>1178</v>
      </c>
      <c r="G435" s="206" t="s">
        <v>16</v>
      </c>
      <c r="H435" s="32"/>
      <c r="I435" s="34">
        <v>40.4</v>
      </c>
      <c r="J435" s="254">
        <f t="shared" si="48"/>
        <v>40.4</v>
      </c>
      <c r="K435" s="290">
        <f>'Елементи Кріплення СІП'!J13</f>
        <v>0</v>
      </c>
      <c r="L435" s="290">
        <f t="shared" si="44"/>
        <v>0</v>
      </c>
    </row>
    <row r="436" spans="1:12" ht="12.75" customHeight="1" x14ac:dyDescent="0.2">
      <c r="A436" s="283"/>
      <c r="B436" s="283" t="s">
        <v>1180</v>
      </c>
      <c r="C436" s="32" t="s">
        <v>36</v>
      </c>
      <c r="D436" s="288" t="str">
        <f t="shared" si="45"/>
        <v>КСХ-1 ОС</v>
      </c>
      <c r="E436" s="284" t="s">
        <v>1181</v>
      </c>
      <c r="F436" s="285" t="s">
        <v>1182</v>
      </c>
      <c r="G436" s="206" t="s">
        <v>16</v>
      </c>
      <c r="H436" s="32"/>
      <c r="I436" s="34">
        <v>202.8</v>
      </c>
      <c r="J436" s="254">
        <f t="shared" si="48"/>
        <v>202.8</v>
      </c>
      <c r="K436" s="290">
        <f>'Елементи Кріплення СІП'!J14</f>
        <v>0</v>
      </c>
      <c r="L436" s="290">
        <f t="shared" si="44"/>
        <v>0</v>
      </c>
    </row>
    <row r="437" spans="1:12" ht="12.75" customHeight="1" x14ac:dyDescent="0.2">
      <c r="A437" s="283"/>
      <c r="B437" s="283" t="s">
        <v>1184</v>
      </c>
      <c r="C437" s="32" t="s">
        <v>36</v>
      </c>
      <c r="D437" s="288" t="str">
        <f t="shared" si="45"/>
        <v>КС-40-45 (40-30) ОС</v>
      </c>
      <c r="E437" s="284" t="s">
        <v>1186</v>
      </c>
      <c r="F437" s="285" t="s">
        <v>1191</v>
      </c>
      <c r="G437" s="206" t="s">
        <v>16</v>
      </c>
      <c r="H437" s="32"/>
      <c r="I437" s="34">
        <v>162.69999999999999</v>
      </c>
      <c r="J437" s="254">
        <f t="shared" si="48"/>
        <v>162.69999999999999</v>
      </c>
      <c r="K437" s="290">
        <f>'Елементи Кріплення СІП'!J16</f>
        <v>0</v>
      </c>
      <c r="L437" s="290">
        <f t="shared" si="44"/>
        <v>0</v>
      </c>
    </row>
    <row r="438" spans="1:12" ht="12.75" customHeight="1" x14ac:dyDescent="0.2">
      <c r="A438" s="283"/>
      <c r="B438" s="283" t="s">
        <v>1187</v>
      </c>
      <c r="C438" s="32" t="s">
        <v>36</v>
      </c>
      <c r="D438" s="288" t="str">
        <f t="shared" si="45"/>
        <v>КС-40-45-К ОС</v>
      </c>
      <c r="E438" s="284" t="s">
        <v>1185</v>
      </c>
      <c r="F438" s="285" t="s">
        <v>1191</v>
      </c>
      <c r="G438" s="206" t="s">
        <v>16</v>
      </c>
      <c r="H438" s="32"/>
      <c r="I438" s="34">
        <v>205.37</v>
      </c>
      <c r="J438" s="254">
        <f t="shared" si="48"/>
        <v>205.37</v>
      </c>
      <c r="K438" s="290">
        <f>'Елементи Кріплення СІП'!J17</f>
        <v>0</v>
      </c>
      <c r="L438" s="290">
        <f t="shared" si="44"/>
        <v>0</v>
      </c>
    </row>
    <row r="439" spans="1:12" ht="12.75" customHeight="1" x14ac:dyDescent="0.2">
      <c r="A439" s="283"/>
      <c r="B439" s="283" t="s">
        <v>1192</v>
      </c>
      <c r="C439" s="32" t="s">
        <v>36</v>
      </c>
      <c r="D439" s="288" t="str">
        <f t="shared" si="45"/>
        <v>КС-50-30 (50-45) ОС</v>
      </c>
      <c r="E439" s="284" t="s">
        <v>1188</v>
      </c>
      <c r="F439" s="285" t="s">
        <v>1190</v>
      </c>
      <c r="G439" s="206" t="s">
        <v>16</v>
      </c>
      <c r="H439" s="32"/>
      <c r="I439" s="34">
        <v>179.4</v>
      </c>
      <c r="J439" s="254">
        <f t="shared" si="48"/>
        <v>179.4</v>
      </c>
      <c r="K439" s="290">
        <f>'Елементи Кріплення СІП'!J18</f>
        <v>0</v>
      </c>
      <c r="L439" s="290">
        <f t="shared" si="44"/>
        <v>0</v>
      </c>
    </row>
    <row r="440" spans="1:12" ht="12.75" customHeight="1" x14ac:dyDescent="0.2">
      <c r="A440" s="283"/>
      <c r="B440" s="283" t="s">
        <v>1193</v>
      </c>
      <c r="C440" s="32" t="s">
        <v>1198</v>
      </c>
      <c r="D440" s="288" t="str">
        <f t="shared" si="45"/>
        <v>КС-50-30-К LA</v>
      </c>
      <c r="E440" s="284" t="s">
        <v>1189</v>
      </c>
      <c r="F440" s="285" t="s">
        <v>1190</v>
      </c>
      <c r="G440" s="206" t="s">
        <v>16</v>
      </c>
      <c r="H440" s="32"/>
      <c r="I440" s="34">
        <v>222.45</v>
      </c>
      <c r="J440" s="254">
        <f t="shared" si="48"/>
        <v>222.45</v>
      </c>
      <c r="K440" s="290">
        <f>'Елементи Кріплення СІП'!J19</f>
        <v>0</v>
      </c>
      <c r="L440" s="290">
        <f t="shared" si="44"/>
        <v>0</v>
      </c>
    </row>
    <row r="441" spans="1:12" ht="12.75" customHeight="1" x14ac:dyDescent="0.2">
      <c r="A441" s="283"/>
      <c r="B441" s="283" t="s">
        <v>1196</v>
      </c>
      <c r="C441" s="32" t="s">
        <v>36</v>
      </c>
      <c r="D441" s="288" t="str">
        <f t="shared" si="45"/>
        <v>КСУ-40-30 ОС</v>
      </c>
      <c r="E441" s="284" t="s">
        <v>1194</v>
      </c>
      <c r="F441" s="285" t="s">
        <v>1191</v>
      </c>
      <c r="G441" s="206" t="s">
        <v>16</v>
      </c>
      <c r="H441" s="32"/>
      <c r="I441" s="34">
        <v>191.02</v>
      </c>
      <c r="J441" s="254">
        <f t="shared" si="48"/>
        <v>191.02</v>
      </c>
      <c r="K441" s="290">
        <f>'Елементи Кріплення СІП'!J20</f>
        <v>0</v>
      </c>
      <c r="L441" s="290">
        <f t="shared" si="44"/>
        <v>0</v>
      </c>
    </row>
    <row r="442" spans="1:12" ht="12.75" customHeight="1" x14ac:dyDescent="0.2">
      <c r="A442" s="283"/>
      <c r="B442" s="283" t="s">
        <v>1197</v>
      </c>
      <c r="C442" s="32" t="s">
        <v>1198</v>
      </c>
      <c r="D442" s="288" t="str">
        <f t="shared" si="45"/>
        <v>КСУ-40-30-К LA</v>
      </c>
      <c r="E442" s="284" t="s">
        <v>1195</v>
      </c>
      <c r="F442" s="285" t="s">
        <v>1191</v>
      </c>
      <c r="G442" s="206" t="s">
        <v>16</v>
      </c>
      <c r="H442" s="32"/>
      <c r="I442" s="34">
        <v>227.83</v>
      </c>
      <c r="J442" s="254">
        <f t="shared" si="48"/>
        <v>227.83</v>
      </c>
      <c r="K442" s="290">
        <f>'Елементи Кріплення СІП'!J21</f>
        <v>0</v>
      </c>
      <c r="L442" s="290">
        <f t="shared" si="44"/>
        <v>0</v>
      </c>
    </row>
    <row r="443" spans="1:12" ht="12.75" customHeight="1" x14ac:dyDescent="0.2">
      <c r="A443" s="283"/>
      <c r="B443" s="283" t="s">
        <v>1202</v>
      </c>
      <c r="C443" s="32" t="s">
        <v>36</v>
      </c>
      <c r="D443" s="288" t="str">
        <f t="shared" si="45"/>
        <v>КСУ-50-30 (50-45) ОС</v>
      </c>
      <c r="E443" s="284" t="s">
        <v>1199</v>
      </c>
      <c r="F443" s="285" t="s">
        <v>1201</v>
      </c>
      <c r="G443" s="206" t="s">
        <v>16</v>
      </c>
      <c r="H443" s="32"/>
      <c r="I443" s="34">
        <v>207.71</v>
      </c>
      <c r="J443" s="254">
        <f t="shared" si="48"/>
        <v>207.71</v>
      </c>
      <c r="K443" s="290">
        <f>'Елементи Кріплення СІП'!J22</f>
        <v>0</v>
      </c>
      <c r="L443" s="290">
        <f t="shared" si="44"/>
        <v>0</v>
      </c>
    </row>
    <row r="444" spans="1:12" ht="12.75" customHeight="1" x14ac:dyDescent="0.2">
      <c r="A444" s="283"/>
      <c r="B444" s="283" t="s">
        <v>1203</v>
      </c>
      <c r="C444" s="32" t="s">
        <v>1198</v>
      </c>
      <c r="D444" s="288" t="str">
        <f t="shared" si="45"/>
        <v>КСУ-50-30-К LA</v>
      </c>
      <c r="E444" s="284" t="s">
        <v>1200</v>
      </c>
      <c r="F444" s="285" t="s">
        <v>1201</v>
      </c>
      <c r="G444" s="206" t="s">
        <v>16</v>
      </c>
      <c r="H444" s="32"/>
      <c r="I444" s="34">
        <v>244.92</v>
      </c>
      <c r="J444" s="254">
        <f t="shared" si="48"/>
        <v>244.92</v>
      </c>
      <c r="K444" s="290">
        <f>'Елементи Кріплення СІП'!J23</f>
        <v>0</v>
      </c>
      <c r="L444" s="290">
        <f t="shared" si="44"/>
        <v>0</v>
      </c>
    </row>
    <row r="445" spans="1:12" ht="12.75" customHeight="1" x14ac:dyDescent="0.2">
      <c r="A445" s="283"/>
      <c r="B445" s="283" t="s">
        <v>1204</v>
      </c>
      <c r="C445" s="32" t="s">
        <v>36</v>
      </c>
      <c r="D445" s="288" t="str">
        <f t="shared" si="45"/>
        <v>КС-КВ-40 ОС</v>
      </c>
      <c r="E445" s="284" t="s">
        <v>1208</v>
      </c>
      <c r="F445" s="285" t="s">
        <v>1205</v>
      </c>
      <c r="G445" s="206" t="s">
        <v>16</v>
      </c>
      <c r="H445" s="32"/>
      <c r="I445" s="34">
        <v>347.25</v>
      </c>
      <c r="J445" s="254">
        <f t="shared" si="48"/>
        <v>347.25</v>
      </c>
      <c r="K445" s="290">
        <f>'Елементи Кріплення СІП'!J24</f>
        <v>0</v>
      </c>
      <c r="L445" s="290">
        <f t="shared" si="44"/>
        <v>0</v>
      </c>
    </row>
    <row r="446" spans="1:12" ht="12.75" customHeight="1" x14ac:dyDescent="0.2">
      <c r="A446" s="283"/>
      <c r="B446" s="283" t="s">
        <v>1206</v>
      </c>
      <c r="C446" s="32" t="s">
        <v>36</v>
      </c>
      <c r="D446" s="288" t="str">
        <f t="shared" si="45"/>
        <v>КС-КВ-50 ОС</v>
      </c>
      <c r="E446" s="284" t="s">
        <v>1207</v>
      </c>
      <c r="F446" s="285" t="s">
        <v>1211</v>
      </c>
      <c r="G446" s="206" t="s">
        <v>16</v>
      </c>
      <c r="H446" s="32"/>
      <c r="I446" s="34">
        <v>367.77</v>
      </c>
      <c r="J446" s="254">
        <f t="shared" si="48"/>
        <v>367.77</v>
      </c>
      <c r="K446" s="290">
        <f>'Елементи Кріплення СІП'!J25</f>
        <v>0</v>
      </c>
      <c r="L446" s="290">
        <f t="shared" si="44"/>
        <v>0</v>
      </c>
    </row>
    <row r="447" spans="1:12" ht="12.75" customHeight="1" x14ac:dyDescent="0.2">
      <c r="A447" s="283"/>
      <c r="B447" s="283" t="s">
        <v>1210</v>
      </c>
      <c r="C447" s="32" t="s">
        <v>36</v>
      </c>
      <c r="D447" s="288" t="str">
        <f t="shared" si="45"/>
        <v>КС-КВ-60 ОС</v>
      </c>
      <c r="E447" s="284" t="s">
        <v>1209</v>
      </c>
      <c r="F447" s="285" t="s">
        <v>1212</v>
      </c>
      <c r="G447" s="206" t="s">
        <v>16</v>
      </c>
      <c r="H447" s="32"/>
      <c r="I447" s="34">
        <v>583.59</v>
      </c>
      <c r="J447" s="254">
        <f t="shared" si="48"/>
        <v>583.59</v>
      </c>
      <c r="K447" s="290">
        <f>'Елементи Кріплення СІП'!J26</f>
        <v>0</v>
      </c>
      <c r="L447" s="290">
        <f t="shared" si="44"/>
        <v>0</v>
      </c>
    </row>
    <row r="448" spans="1:12" ht="12.75" customHeight="1" x14ac:dyDescent="0.2">
      <c r="A448" s="283"/>
      <c r="B448" s="283" t="s">
        <v>1215</v>
      </c>
      <c r="C448" s="32" t="s">
        <v>36</v>
      </c>
      <c r="D448" s="288" t="str">
        <f t="shared" si="45"/>
        <v>КС-КВ-40-К ОС</v>
      </c>
      <c r="E448" s="284" t="s">
        <v>1214</v>
      </c>
      <c r="F448" s="285" t="s">
        <v>1205</v>
      </c>
      <c r="G448" s="206" t="s">
        <v>16</v>
      </c>
      <c r="H448" s="32"/>
      <c r="I448" s="34">
        <v>366.05</v>
      </c>
      <c r="J448" s="254">
        <f t="shared" si="48"/>
        <v>366.05</v>
      </c>
      <c r="K448" s="290">
        <f>'Елементи Кріплення СІП'!J27</f>
        <v>0</v>
      </c>
      <c r="L448" s="290">
        <f t="shared" si="44"/>
        <v>0</v>
      </c>
    </row>
    <row r="449" spans="1:13" ht="12.75" customHeight="1" x14ac:dyDescent="0.2">
      <c r="A449" s="283"/>
      <c r="B449" s="283" t="s">
        <v>1217</v>
      </c>
      <c r="C449" s="32" t="s">
        <v>36</v>
      </c>
      <c r="D449" s="288" t="str">
        <f t="shared" si="45"/>
        <v>КС-КВ-50-К ОС</v>
      </c>
      <c r="E449" s="284" t="s">
        <v>1216</v>
      </c>
      <c r="F449" s="285" t="s">
        <v>1211</v>
      </c>
      <c r="G449" s="206" t="s">
        <v>16</v>
      </c>
      <c r="H449" s="32"/>
      <c r="I449" s="34">
        <v>388.36</v>
      </c>
      <c r="J449" s="254">
        <f t="shared" si="48"/>
        <v>388.36</v>
      </c>
      <c r="K449" s="290">
        <f>'Елементи Кріплення СІП'!J28</f>
        <v>0</v>
      </c>
      <c r="L449" s="290">
        <f t="shared" si="44"/>
        <v>0</v>
      </c>
    </row>
    <row r="450" spans="1:13" ht="12.75" customHeight="1" x14ac:dyDescent="0.2">
      <c r="A450" s="283"/>
      <c r="B450" s="283" t="s">
        <v>1218</v>
      </c>
      <c r="C450" s="32" t="s">
        <v>36</v>
      </c>
      <c r="D450" s="288" t="str">
        <f t="shared" si="45"/>
        <v>КС-КВ-60-К ОС</v>
      </c>
      <c r="E450" s="284" t="s">
        <v>1213</v>
      </c>
      <c r="F450" s="285" t="s">
        <v>1212</v>
      </c>
      <c r="G450" s="206" t="s">
        <v>16</v>
      </c>
      <c r="H450" s="32"/>
      <c r="I450" s="34">
        <v>693.81</v>
      </c>
      <c r="J450" s="254">
        <f t="shared" si="48"/>
        <v>693.81</v>
      </c>
      <c r="K450" s="290">
        <f>'Елементи Кріплення СІП'!J29</f>
        <v>0</v>
      </c>
      <c r="L450" s="290">
        <f t="shared" si="44"/>
        <v>0</v>
      </c>
    </row>
    <row r="451" spans="1:13" ht="12.75" customHeight="1" x14ac:dyDescent="0.2">
      <c r="A451" s="283"/>
      <c r="B451" s="283" t="s">
        <v>1221</v>
      </c>
      <c r="C451" s="32" t="s">
        <v>211</v>
      </c>
      <c r="D451" s="288" t="str">
        <f t="shared" si="45"/>
        <v>ПА 1-1 AL</v>
      </c>
      <c r="E451" s="284" t="s">
        <v>1220</v>
      </c>
      <c r="F451" s="285" t="s">
        <v>1224</v>
      </c>
      <c r="G451" s="206" t="s">
        <v>16</v>
      </c>
      <c r="H451" s="32"/>
      <c r="I451" s="34">
        <v>30.42</v>
      </c>
      <c r="J451" s="254">
        <f>ROUND(I451*(100-M451)/100, 2)</f>
        <v>30.42</v>
      </c>
      <c r="K451" s="290">
        <f>'Елементи Кріплення СІП'!J31</f>
        <v>0</v>
      </c>
      <c r="L451" s="290">
        <f t="shared" si="44"/>
        <v>0</v>
      </c>
      <c r="M451" s="52">
        <f>'Затискачі для Блискавкозахисту'!I3</f>
        <v>0</v>
      </c>
    </row>
    <row r="452" spans="1:13" ht="12.75" customHeight="1" x14ac:dyDescent="0.2">
      <c r="A452" s="283"/>
      <c r="B452" s="283" t="s">
        <v>1223</v>
      </c>
      <c r="C452" s="32" t="s">
        <v>211</v>
      </c>
      <c r="D452" s="288" t="str">
        <f t="shared" si="45"/>
        <v>ПА 2-1 AL</v>
      </c>
      <c r="E452" s="284" t="s">
        <v>1222</v>
      </c>
      <c r="F452" s="285" t="s">
        <v>1225</v>
      </c>
      <c r="G452" s="206" t="s">
        <v>16</v>
      </c>
      <c r="H452" s="32"/>
      <c r="I452" s="34">
        <v>82.16</v>
      </c>
      <c r="J452" s="254">
        <f t="shared" si="48"/>
        <v>82.16</v>
      </c>
      <c r="K452" s="290">
        <f>'Елементи Кріплення СІП'!J32</f>
        <v>0</v>
      </c>
      <c r="L452" s="290">
        <f t="shared" si="44"/>
        <v>0</v>
      </c>
    </row>
    <row r="453" spans="1:13" ht="12.75" customHeight="1" x14ac:dyDescent="0.2">
      <c r="A453" s="283"/>
      <c r="B453" s="283" t="s">
        <v>1227</v>
      </c>
      <c r="C453" s="32" t="s">
        <v>211</v>
      </c>
      <c r="D453" s="288" t="str">
        <f t="shared" si="45"/>
        <v>ПА 2-2 AL</v>
      </c>
      <c r="E453" s="284" t="s">
        <v>1226</v>
      </c>
      <c r="F453" s="285" t="s">
        <v>1225</v>
      </c>
      <c r="G453" s="206" t="s">
        <v>16</v>
      </c>
      <c r="H453" s="32"/>
      <c r="I453" s="34">
        <v>121.7</v>
      </c>
      <c r="J453" s="254">
        <f t="shared" si="48"/>
        <v>121.7</v>
      </c>
      <c r="K453" s="290">
        <f>'Елементи Кріплення СІП'!J33</f>
        <v>0</v>
      </c>
      <c r="L453" s="290">
        <f t="shared" si="44"/>
        <v>0</v>
      </c>
    </row>
    <row r="454" spans="1:13" ht="12.75" customHeight="1" x14ac:dyDescent="0.2">
      <c r="A454" s="283"/>
      <c r="B454" s="283" t="s">
        <v>1229</v>
      </c>
      <c r="C454" s="32" t="s">
        <v>211</v>
      </c>
      <c r="D454" s="288" t="str">
        <f t="shared" si="45"/>
        <v>ПА 3-2 AL</v>
      </c>
      <c r="E454" s="284" t="s">
        <v>1228</v>
      </c>
      <c r="F454" s="285" t="s">
        <v>1230</v>
      </c>
      <c r="G454" s="206" t="s">
        <v>16</v>
      </c>
      <c r="H454" s="32"/>
      <c r="I454" s="34">
        <v>184.39</v>
      </c>
      <c r="J454" s="254">
        <f t="shared" si="48"/>
        <v>184.39</v>
      </c>
      <c r="K454" s="290">
        <f>'Елементи Кріплення СІП'!J34</f>
        <v>0</v>
      </c>
      <c r="L454" s="290">
        <f t="shared" si="44"/>
        <v>0</v>
      </c>
    </row>
    <row r="455" spans="1:13" ht="12.75" customHeight="1" x14ac:dyDescent="0.2">
      <c r="A455" s="283"/>
      <c r="B455" s="283" t="s">
        <v>1232</v>
      </c>
      <c r="C455" s="32" t="s">
        <v>211</v>
      </c>
      <c r="D455" s="288" t="str">
        <f t="shared" si="45"/>
        <v>ПА 4-1 AL</v>
      </c>
      <c r="E455" s="284" t="s">
        <v>1231</v>
      </c>
      <c r="F455" s="285" t="s">
        <v>1233</v>
      </c>
      <c r="G455" s="206" t="s">
        <v>16</v>
      </c>
      <c r="H455" s="32"/>
      <c r="I455" s="34">
        <v>752.38</v>
      </c>
      <c r="J455" s="254">
        <f t="shared" si="48"/>
        <v>752.38</v>
      </c>
      <c r="K455" s="290">
        <f>'Елементи Кріплення СІП'!J35</f>
        <v>0</v>
      </c>
      <c r="L455" s="290">
        <f t="shared" si="44"/>
        <v>0</v>
      </c>
    </row>
    <row r="456" spans="1:13" ht="12.75" customHeight="1" x14ac:dyDescent="0.2">
      <c r="A456" s="283"/>
      <c r="B456" s="283" t="s">
        <v>1235</v>
      </c>
      <c r="C456" s="32" t="s">
        <v>36</v>
      </c>
      <c r="D456" s="288" t="str">
        <f t="shared" si="45"/>
        <v>ПС 1-1 ОС</v>
      </c>
      <c r="E456" s="284" t="s">
        <v>1234</v>
      </c>
      <c r="F456" s="285" t="s">
        <v>1236</v>
      </c>
      <c r="G456" s="206" t="s">
        <v>16</v>
      </c>
      <c r="H456" s="32"/>
      <c r="I456" s="34">
        <v>32.21</v>
      </c>
      <c r="J456" s="254">
        <f t="shared" si="48"/>
        <v>32.21</v>
      </c>
      <c r="K456" s="290">
        <f>'Елементи Кріплення СІП'!J36</f>
        <v>0</v>
      </c>
      <c r="L456" s="290">
        <f t="shared" si="44"/>
        <v>0</v>
      </c>
    </row>
    <row r="457" spans="1:13" ht="12.75" customHeight="1" x14ac:dyDescent="0.2">
      <c r="A457" s="283"/>
      <c r="B457" s="283" t="s">
        <v>1237</v>
      </c>
      <c r="C457" s="32" t="s">
        <v>36</v>
      </c>
      <c r="D457" s="288" t="str">
        <f t="shared" si="45"/>
        <v>ПС 2-1 ОС</v>
      </c>
      <c r="E457" s="284" t="s">
        <v>1238</v>
      </c>
      <c r="F457" s="285" t="s">
        <v>1239</v>
      </c>
      <c r="G457" s="206" t="s">
        <v>16</v>
      </c>
      <c r="H457" s="32"/>
      <c r="I457" s="34">
        <v>55.77</v>
      </c>
      <c r="J457" s="254">
        <f t="shared" si="48"/>
        <v>55.77</v>
      </c>
      <c r="K457" s="290">
        <f>'Елементи Кріплення СІП'!J37</f>
        <v>0</v>
      </c>
      <c r="L457" s="290">
        <f t="shared" si="44"/>
        <v>0</v>
      </c>
    </row>
    <row r="458" spans="1:13" ht="12.75" customHeight="1" x14ac:dyDescent="0.2">
      <c r="A458" s="283"/>
      <c r="B458" s="283" t="s">
        <v>1242</v>
      </c>
      <c r="C458" s="32" t="s">
        <v>332</v>
      </c>
      <c r="D458" s="288" t="str">
        <f t="shared" si="45"/>
        <v>ЗА 1.1 Fe</v>
      </c>
      <c r="E458" s="284" t="s">
        <v>1241</v>
      </c>
      <c r="F458" s="285" t="s">
        <v>1246</v>
      </c>
      <c r="G458" s="206" t="s">
        <v>16</v>
      </c>
      <c r="H458" s="32"/>
      <c r="I458" s="34">
        <v>26.83</v>
      </c>
      <c r="J458" s="254">
        <f t="shared" si="48"/>
        <v>26.83</v>
      </c>
      <c r="K458" s="290">
        <f>'Елементи Кріплення СІП'!J39</f>
        <v>0</v>
      </c>
      <c r="L458" s="290">
        <f t="shared" si="44"/>
        <v>0</v>
      </c>
    </row>
    <row r="459" spans="1:13" ht="12.75" customHeight="1" x14ac:dyDescent="0.2">
      <c r="A459" s="283"/>
      <c r="B459" s="283" t="s">
        <v>1243</v>
      </c>
      <c r="C459" s="32" t="s">
        <v>332</v>
      </c>
      <c r="D459" s="288" t="str">
        <f t="shared" si="45"/>
        <v>ЗА 1.2 Fe</v>
      </c>
      <c r="E459" s="284" t="s">
        <v>1255</v>
      </c>
      <c r="F459" s="285" t="s">
        <v>1247</v>
      </c>
      <c r="G459" s="206" t="s">
        <v>16</v>
      </c>
      <c r="H459" s="32"/>
      <c r="I459" s="34">
        <v>31.27</v>
      </c>
      <c r="J459" s="254">
        <f t="shared" si="48"/>
        <v>31.27</v>
      </c>
      <c r="K459" s="290">
        <f>'Елементи Кріплення СІП'!J40</f>
        <v>0</v>
      </c>
      <c r="L459" s="290">
        <f t="shared" si="44"/>
        <v>0</v>
      </c>
    </row>
    <row r="460" spans="1:13" ht="12.75" customHeight="1" x14ac:dyDescent="0.2">
      <c r="A460" s="283"/>
      <c r="B460" s="283" t="s">
        <v>1244</v>
      </c>
      <c r="C460" s="32" t="s">
        <v>332</v>
      </c>
      <c r="D460" s="288" t="str">
        <f t="shared" si="45"/>
        <v>ЗА 2.1 Fe</v>
      </c>
      <c r="E460" s="284" t="s">
        <v>1253</v>
      </c>
      <c r="F460" s="285" t="s">
        <v>1245</v>
      </c>
      <c r="G460" s="206" t="s">
        <v>16</v>
      </c>
      <c r="H460" s="32"/>
      <c r="I460" s="34">
        <v>44.69</v>
      </c>
      <c r="J460" s="254">
        <f t="shared" si="48"/>
        <v>44.69</v>
      </c>
      <c r="K460" s="290">
        <f>'Елементи Кріплення СІП'!J41</f>
        <v>0</v>
      </c>
      <c r="L460" s="290">
        <f t="shared" si="44"/>
        <v>0</v>
      </c>
    </row>
    <row r="461" spans="1:13" ht="12.75" customHeight="1" x14ac:dyDescent="0.2">
      <c r="A461" s="283"/>
      <c r="B461" s="283" t="s">
        <v>1248</v>
      </c>
      <c r="C461" s="32" t="s">
        <v>332</v>
      </c>
      <c r="D461" s="288" t="str">
        <f t="shared" si="45"/>
        <v>ЗА 2.2 Fe</v>
      </c>
      <c r="E461" s="284" t="s">
        <v>1254</v>
      </c>
      <c r="F461" s="285" t="s">
        <v>1249</v>
      </c>
      <c r="G461" s="206" t="s">
        <v>16</v>
      </c>
      <c r="H461" s="32"/>
      <c r="I461" s="34">
        <v>53.66</v>
      </c>
      <c r="J461" s="254">
        <f t="shared" si="48"/>
        <v>53.66</v>
      </c>
      <c r="K461" s="290">
        <f>'Елементи Кріплення СІП'!J42</f>
        <v>0</v>
      </c>
      <c r="L461" s="290">
        <f t="shared" si="44"/>
        <v>0</v>
      </c>
    </row>
    <row r="462" spans="1:13" ht="12.75" customHeight="1" x14ac:dyDescent="0.2">
      <c r="A462" s="283"/>
      <c r="B462" s="283" t="s">
        <v>1251</v>
      </c>
      <c r="C462" s="32" t="s">
        <v>332</v>
      </c>
      <c r="D462" s="288" t="str">
        <f t="shared" si="45"/>
        <v>ЗА 3.1 Fe</v>
      </c>
      <c r="E462" s="284" t="s">
        <v>1250</v>
      </c>
      <c r="F462" s="285" t="s">
        <v>1252</v>
      </c>
      <c r="G462" s="206" t="s">
        <v>16</v>
      </c>
      <c r="H462" s="32"/>
      <c r="I462" s="34">
        <v>51.71</v>
      </c>
      <c r="J462" s="254">
        <f t="shared" si="48"/>
        <v>51.71</v>
      </c>
      <c r="K462" s="290">
        <f>'Елементи Кріплення СІП'!J43</f>
        <v>0</v>
      </c>
      <c r="L462" s="290">
        <f t="shared" si="44"/>
        <v>0</v>
      </c>
    </row>
    <row r="463" spans="1:13" ht="12.75" customHeight="1" x14ac:dyDescent="0.2">
      <c r="A463" s="283"/>
      <c r="B463" s="283" t="s">
        <v>1257</v>
      </c>
      <c r="C463" s="32" t="s">
        <v>332</v>
      </c>
      <c r="D463" s="288" t="str">
        <f t="shared" si="45"/>
        <v>ЗА 3.2 Fe</v>
      </c>
      <c r="E463" s="284" t="s">
        <v>1256</v>
      </c>
      <c r="F463" s="285" t="s">
        <v>1258</v>
      </c>
      <c r="G463" s="206" t="s">
        <v>16</v>
      </c>
      <c r="H463" s="32"/>
      <c r="I463" s="34">
        <v>107.25</v>
      </c>
      <c r="J463" s="254">
        <f t="shared" si="48"/>
        <v>107.25</v>
      </c>
      <c r="K463" s="290">
        <f>'Елементи Кріплення СІП'!J44</f>
        <v>0</v>
      </c>
      <c r="L463" s="290">
        <f t="shared" si="44"/>
        <v>0</v>
      </c>
    </row>
    <row r="464" spans="1:13" ht="12.75" customHeight="1" x14ac:dyDescent="0.2">
      <c r="A464" s="283"/>
      <c r="B464" s="283" t="s">
        <v>1260</v>
      </c>
      <c r="C464" s="32" t="s">
        <v>332</v>
      </c>
      <c r="D464" s="288" t="str">
        <f t="shared" si="45"/>
        <v>ЗА 4.2 Fe</v>
      </c>
      <c r="E464" s="284" t="s">
        <v>1259</v>
      </c>
      <c r="F464" s="285" t="s">
        <v>1261</v>
      </c>
      <c r="G464" s="206" t="s">
        <v>16</v>
      </c>
      <c r="H464" s="32"/>
      <c r="I464" s="34">
        <v>196.63</v>
      </c>
      <c r="J464" s="254">
        <f t="shared" si="48"/>
        <v>196.63</v>
      </c>
      <c r="K464" s="290">
        <f>'Елементи Кріплення СІП'!J45</f>
        <v>0</v>
      </c>
      <c r="L464" s="290">
        <f t="shared" si="44"/>
        <v>0</v>
      </c>
    </row>
    <row r="465" spans="1:12" ht="12.75" customHeight="1" x14ac:dyDescent="0.2">
      <c r="A465" s="283"/>
      <c r="B465" s="283" t="s">
        <v>1263</v>
      </c>
      <c r="C465" s="32" t="s">
        <v>332</v>
      </c>
      <c r="D465" s="288" t="str">
        <f t="shared" si="45"/>
        <v>ZAS Fe</v>
      </c>
      <c r="E465" s="284" t="s">
        <v>1262</v>
      </c>
      <c r="F465" s="285" t="s">
        <v>1264</v>
      </c>
      <c r="G465" s="206" t="s">
        <v>16</v>
      </c>
      <c r="H465" s="32"/>
      <c r="I465" s="34">
        <v>2472.6</v>
      </c>
      <c r="J465" s="254">
        <f t="shared" si="48"/>
        <v>2472.6</v>
      </c>
      <c r="K465" s="290">
        <f>'Елементи Кріплення СІП'!J46</f>
        <v>0</v>
      </c>
      <c r="L465" s="290">
        <f t="shared" si="44"/>
        <v>0</v>
      </c>
    </row>
    <row r="466" spans="1:12" ht="12.75" customHeight="1" x14ac:dyDescent="0.2">
      <c r="A466" s="283"/>
      <c r="B466" s="283" t="s">
        <v>1266</v>
      </c>
      <c r="C466" s="32" t="s">
        <v>203</v>
      </c>
      <c r="D466" s="288" t="str">
        <f t="shared" si="45"/>
        <v>ЗПУЕ Ni</v>
      </c>
      <c r="E466" s="284" t="s">
        <v>1265</v>
      </c>
      <c r="F466" s="285" t="s">
        <v>1267</v>
      </c>
      <c r="G466" s="206" t="s">
        <v>16</v>
      </c>
      <c r="H466" s="32"/>
      <c r="I466" s="34">
        <v>81.900000000000006</v>
      </c>
      <c r="J466" s="254">
        <f t="shared" si="48"/>
        <v>81.900000000000006</v>
      </c>
      <c r="K466" s="290">
        <f>'Елементи Кріплення СІП'!J48</f>
        <v>0</v>
      </c>
      <c r="L466" s="290">
        <f t="shared" si="44"/>
        <v>0</v>
      </c>
    </row>
    <row r="467" spans="1:12" ht="12.75" customHeight="1" x14ac:dyDescent="0.2">
      <c r="A467" s="283"/>
      <c r="B467" s="283" t="s">
        <v>1283</v>
      </c>
      <c r="C467" s="32" t="s">
        <v>203</v>
      </c>
      <c r="D467" s="288" t="str">
        <f t="shared" si="45"/>
        <v>ZPS Ni</v>
      </c>
      <c r="E467" s="284" t="s">
        <v>1282</v>
      </c>
      <c r="F467" s="285" t="s">
        <v>1284</v>
      </c>
      <c r="G467" s="206" t="s">
        <v>16</v>
      </c>
      <c r="H467" s="32"/>
      <c r="I467" s="34">
        <v>2860</v>
      </c>
      <c r="J467" s="254">
        <f t="shared" si="48"/>
        <v>2860</v>
      </c>
      <c r="K467" s="290">
        <f>'Елементи Кріплення СІП'!J49</f>
        <v>0</v>
      </c>
      <c r="L467" s="290">
        <f t="shared" si="44"/>
        <v>0</v>
      </c>
    </row>
    <row r="468" spans="1:12" ht="12.75" customHeight="1" x14ac:dyDescent="0.2">
      <c r="A468" s="283"/>
      <c r="B468" s="283" t="s">
        <v>1286</v>
      </c>
      <c r="C468" s="32" t="s">
        <v>1297</v>
      </c>
      <c r="D468" s="288" t="str">
        <f t="shared" si="45"/>
        <v>ZCEP  OCH+PL</v>
      </c>
      <c r="E468" s="284" t="s">
        <v>1285</v>
      </c>
      <c r="F468" s="285" t="s">
        <v>1287</v>
      </c>
      <c r="G468" s="206" t="s">
        <v>16</v>
      </c>
      <c r="H468" s="32"/>
      <c r="I468" s="34">
        <v>34.159999999999997</v>
      </c>
      <c r="J468" s="254">
        <f t="shared" si="48"/>
        <v>34.159999999999997</v>
      </c>
      <c r="K468" s="290">
        <f>'Елементи Кріплення СІП'!J50</f>
        <v>0</v>
      </c>
      <c r="L468" s="290">
        <f t="shared" si="44"/>
        <v>0</v>
      </c>
    </row>
    <row r="469" spans="1:12" ht="12.75" customHeight="1" x14ac:dyDescent="0.2">
      <c r="A469" s="283"/>
      <c r="B469" s="283" t="s">
        <v>1289</v>
      </c>
      <c r="C469" s="32" t="s">
        <v>1297</v>
      </c>
      <c r="D469" s="288" t="str">
        <f t="shared" si="45"/>
        <v>ZC 2-95 OCH+PL</v>
      </c>
      <c r="E469" s="284" t="s">
        <v>1288</v>
      </c>
      <c r="F469" s="285" t="s">
        <v>1290</v>
      </c>
      <c r="G469" s="206" t="s">
        <v>16</v>
      </c>
      <c r="H469" s="32"/>
      <c r="I469" s="34">
        <v>68.25</v>
      </c>
      <c r="J469" s="254">
        <f t="shared" si="48"/>
        <v>68.25</v>
      </c>
      <c r="K469" s="290">
        <f>'Елементи Кріплення СІП'!J51</f>
        <v>0</v>
      </c>
      <c r="L469" s="290">
        <f t="shared" si="44"/>
        <v>0</v>
      </c>
    </row>
    <row r="470" spans="1:12" ht="12.75" customHeight="1" x14ac:dyDescent="0.2">
      <c r="A470" s="283"/>
      <c r="B470" s="283" t="s">
        <v>1291</v>
      </c>
      <c r="C470" s="32" t="s">
        <v>1298</v>
      </c>
      <c r="D470" s="288" t="str">
        <f t="shared" si="45"/>
        <v>ЗПЕТ AL+PL</v>
      </c>
      <c r="E470" s="284" t="s">
        <v>1292</v>
      </c>
      <c r="F470" s="285" t="s">
        <v>1293</v>
      </c>
      <c r="G470" s="206" t="s">
        <v>16</v>
      </c>
      <c r="H470" s="32"/>
      <c r="I470" s="34">
        <v>88.25</v>
      </c>
      <c r="J470" s="254">
        <f t="shared" si="48"/>
        <v>88.25</v>
      </c>
      <c r="K470" s="290">
        <f>'Елементи Кріплення СІП'!J52</f>
        <v>0</v>
      </c>
      <c r="L470" s="290">
        <f t="shared" si="44"/>
        <v>0</v>
      </c>
    </row>
    <row r="471" spans="1:12" ht="12.75" customHeight="1" x14ac:dyDescent="0.2">
      <c r="A471" s="283"/>
      <c r="B471" s="283" t="s">
        <v>1295</v>
      </c>
      <c r="C471" s="32" t="s">
        <v>1297</v>
      </c>
      <c r="D471" s="288" t="str">
        <f t="shared" si="45"/>
        <v>ЗОІ OCH+PL</v>
      </c>
      <c r="E471" s="284" t="s">
        <v>1294</v>
      </c>
      <c r="F471" s="285" t="s">
        <v>1296</v>
      </c>
      <c r="G471" s="206" t="s">
        <v>16</v>
      </c>
      <c r="H471" s="32"/>
      <c r="I471" s="34">
        <v>547.29999999999995</v>
      </c>
      <c r="J471" s="254">
        <f t="shared" si="48"/>
        <v>547.29999999999995</v>
      </c>
      <c r="K471" s="290">
        <f>'Елементи Кріплення СІП'!J53</f>
        <v>0</v>
      </c>
      <c r="L471" s="290">
        <f t="shared" si="44"/>
        <v>0</v>
      </c>
    </row>
    <row r="472" spans="1:12" ht="12.75" customHeight="1" x14ac:dyDescent="0.2">
      <c r="A472" s="283"/>
      <c r="B472" s="283" t="s">
        <v>1301</v>
      </c>
      <c r="C472" s="32" t="s">
        <v>12</v>
      </c>
      <c r="D472" s="288" t="str">
        <f t="shared" si="45"/>
        <v>ZC3-95 PL</v>
      </c>
      <c r="E472" s="284" t="s">
        <v>1300</v>
      </c>
      <c r="F472" s="285" t="s">
        <v>1299</v>
      </c>
      <c r="G472" s="206" t="s">
        <v>16</v>
      </c>
      <c r="H472" s="32"/>
      <c r="I472" s="34">
        <v>97.5</v>
      </c>
      <c r="J472" s="254">
        <f t="shared" si="48"/>
        <v>97.5</v>
      </c>
      <c r="K472" s="290">
        <f>'Елементи Кріплення СІП'!J54</f>
        <v>0</v>
      </c>
      <c r="L472" s="290">
        <f t="shared" si="44"/>
        <v>0</v>
      </c>
    </row>
    <row r="473" spans="1:12" ht="12.75" customHeight="1" x14ac:dyDescent="0.2">
      <c r="A473" s="283"/>
      <c r="B473" s="283" t="s">
        <v>1303</v>
      </c>
      <c r="C473" s="32" t="s">
        <v>1304</v>
      </c>
      <c r="D473" s="288" t="str">
        <f t="shared" si="45"/>
        <v>У731 CuZn+PL</v>
      </c>
      <c r="E473" s="284" t="s">
        <v>1305</v>
      </c>
      <c r="F473" s="285" t="s">
        <v>1312</v>
      </c>
      <c r="G473" s="206" t="s">
        <v>16</v>
      </c>
      <c r="H473" s="32"/>
      <c r="I473" s="34">
        <v>33.299999999999997</v>
      </c>
      <c r="J473" s="254">
        <f t="shared" si="48"/>
        <v>33.299999999999997</v>
      </c>
      <c r="K473" s="290">
        <f>'Елементи Кріплення СІП'!J55</f>
        <v>0</v>
      </c>
      <c r="L473" s="290">
        <f t="shared" si="44"/>
        <v>0</v>
      </c>
    </row>
    <row r="474" spans="1:12" ht="12.75" customHeight="1" x14ac:dyDescent="0.2">
      <c r="A474" s="283"/>
      <c r="B474" s="283" t="s">
        <v>1307</v>
      </c>
      <c r="C474" s="32" t="s">
        <v>1304</v>
      </c>
      <c r="D474" s="288" t="str">
        <f t="shared" si="45"/>
        <v>У733 CuZn+PL</v>
      </c>
      <c r="E474" s="284" t="s">
        <v>1306</v>
      </c>
      <c r="F474" s="285" t="s">
        <v>1311</v>
      </c>
      <c r="G474" s="206" t="s">
        <v>16</v>
      </c>
      <c r="H474" s="32"/>
      <c r="I474" s="34">
        <v>33.299999999999997</v>
      </c>
      <c r="J474" s="254">
        <f t="shared" si="48"/>
        <v>33.299999999999997</v>
      </c>
      <c r="K474" s="290">
        <f>'Елементи Кріплення СІП'!J56</f>
        <v>0</v>
      </c>
      <c r="L474" s="290">
        <f t="shared" si="44"/>
        <v>0</v>
      </c>
    </row>
    <row r="475" spans="1:12" ht="12.75" customHeight="1" x14ac:dyDescent="0.2">
      <c r="A475" s="283"/>
      <c r="B475" s="283" t="s">
        <v>1309</v>
      </c>
      <c r="C475" s="32" t="s">
        <v>1304</v>
      </c>
      <c r="D475" s="288" t="str">
        <f t="shared" si="45"/>
        <v>У734 CuZn+PL</v>
      </c>
      <c r="E475" s="284" t="s">
        <v>1308</v>
      </c>
      <c r="F475" s="285" t="s">
        <v>1310</v>
      </c>
      <c r="G475" s="206" t="s">
        <v>16</v>
      </c>
      <c r="H475" s="32"/>
      <c r="I475" s="34">
        <v>33.299999999999997</v>
      </c>
      <c r="J475" s="254">
        <f t="shared" si="48"/>
        <v>33.299999999999997</v>
      </c>
      <c r="K475" s="290">
        <f>'Елементи Кріплення СІП'!J57</f>
        <v>0</v>
      </c>
      <c r="L475" s="290">
        <f t="shared" si="44"/>
        <v>0</v>
      </c>
    </row>
    <row r="476" spans="1:12" ht="12.75" customHeight="1" x14ac:dyDescent="0.2">
      <c r="A476" s="283"/>
      <c r="B476" s="283" t="s">
        <v>1314</v>
      </c>
      <c r="C476" s="32" t="s">
        <v>332</v>
      </c>
      <c r="D476" s="288" t="str">
        <f t="shared" si="45"/>
        <v>ИНХ-01 Fe</v>
      </c>
      <c r="E476" s="284" t="s">
        <v>1315</v>
      </c>
      <c r="F476" s="285" t="s">
        <v>1316</v>
      </c>
      <c r="G476" s="206" t="s">
        <v>16</v>
      </c>
      <c r="H476" s="32"/>
      <c r="I476" s="34">
        <v>4680</v>
      </c>
      <c r="J476" s="254">
        <f t="shared" si="48"/>
        <v>4680</v>
      </c>
      <c r="K476" s="290">
        <f>'Елементи Кріплення СІП'!J59</f>
        <v>0</v>
      </c>
      <c r="L476" s="290">
        <f t="shared" si="44"/>
        <v>0</v>
      </c>
    </row>
    <row r="477" spans="1:12" ht="12.75" customHeight="1" x14ac:dyDescent="0.2">
      <c r="A477" s="283"/>
      <c r="B477" s="283" t="s">
        <v>1318</v>
      </c>
      <c r="C477" s="32" t="s">
        <v>332</v>
      </c>
      <c r="D477" s="288" t="str">
        <f t="shared" si="45"/>
        <v>ИНC-20 Fe</v>
      </c>
      <c r="E477" s="284" t="s">
        <v>1317</v>
      </c>
      <c r="F477" s="285" t="s">
        <v>1319</v>
      </c>
      <c r="G477" s="206" t="s">
        <v>16</v>
      </c>
      <c r="H477" s="32"/>
      <c r="I477" s="34">
        <v>4550.05</v>
      </c>
      <c r="J477" s="254">
        <f t="shared" si="48"/>
        <v>4550.05</v>
      </c>
      <c r="K477" s="290">
        <f>'Елементи Кріплення СІП'!J60</f>
        <v>0</v>
      </c>
      <c r="L477" s="290">
        <f t="shared" si="44"/>
        <v>0</v>
      </c>
    </row>
    <row r="478" spans="1:12" ht="12.75" customHeight="1" x14ac:dyDescent="0.2">
      <c r="A478" s="283"/>
      <c r="B478" s="283" t="s">
        <v>1320</v>
      </c>
      <c r="C478" s="32" t="s">
        <v>332</v>
      </c>
      <c r="D478" s="288" t="str">
        <f t="shared" si="45"/>
        <v>Х-1 Fe</v>
      </c>
      <c r="E478" s="284" t="s">
        <v>1321</v>
      </c>
      <c r="F478" s="285" t="s">
        <v>1322</v>
      </c>
      <c r="G478" s="206" t="s">
        <v>16</v>
      </c>
      <c r="H478" s="32"/>
      <c r="I478" s="34">
        <v>3163.75</v>
      </c>
      <c r="J478" s="254">
        <f t="shared" si="48"/>
        <v>3163.75</v>
      </c>
      <c r="K478" s="290">
        <f>'Елементи Кріплення СІП'!J61</f>
        <v>0</v>
      </c>
      <c r="L478" s="290">
        <f t="shared" si="44"/>
        <v>0</v>
      </c>
    </row>
    <row r="479" spans="1:12" ht="12.75" customHeight="1" x14ac:dyDescent="0.2">
      <c r="A479" s="283"/>
      <c r="B479" s="283" t="s">
        <v>1323</v>
      </c>
      <c r="C479" s="32" t="s">
        <v>332</v>
      </c>
      <c r="D479" s="288" t="str">
        <f t="shared" si="45"/>
        <v>Х-2 Fe</v>
      </c>
      <c r="E479" s="284" t="s">
        <v>1321</v>
      </c>
      <c r="F479" s="285" t="s">
        <v>1324</v>
      </c>
      <c r="G479" s="206" t="s">
        <v>16</v>
      </c>
      <c r="H479" s="32"/>
      <c r="I479" s="34">
        <v>3559.14</v>
      </c>
      <c r="J479" s="254">
        <f t="shared" si="48"/>
        <v>3559.14</v>
      </c>
      <c r="K479" s="290">
        <f>'Елементи Кріплення СІП'!J62</f>
        <v>0</v>
      </c>
      <c r="L479" s="290">
        <f t="shared" si="44"/>
        <v>0</v>
      </c>
    </row>
    <row r="480" spans="1:12" ht="12.75" customHeight="1" x14ac:dyDescent="0.2">
      <c r="A480" s="283"/>
      <c r="B480" s="283" t="s">
        <v>1325</v>
      </c>
      <c r="C480" s="32" t="s">
        <v>332</v>
      </c>
      <c r="D480" s="288" t="str">
        <f t="shared" si="45"/>
        <v>HX-50В Fe</v>
      </c>
      <c r="E480" s="284" t="s">
        <v>1326</v>
      </c>
      <c r="F480" s="285" t="s">
        <v>1329</v>
      </c>
      <c r="G480" s="206" t="s">
        <v>16</v>
      </c>
      <c r="H480" s="32"/>
      <c r="I480" s="985"/>
      <c r="J480" s="254">
        <f t="shared" si="48"/>
        <v>0</v>
      </c>
      <c r="K480" s="290">
        <f>'Елементи Кріплення СІП'!J63</f>
        <v>0</v>
      </c>
      <c r="L480" s="290">
        <f t="shared" si="44"/>
        <v>0</v>
      </c>
    </row>
    <row r="481" spans="1:12" ht="12.75" customHeight="1" x14ac:dyDescent="0.2">
      <c r="A481" s="283"/>
      <c r="B481" s="283" t="s">
        <v>1327</v>
      </c>
      <c r="C481" s="32" t="s">
        <v>332</v>
      </c>
      <c r="D481" s="288" t="str">
        <f>B481&amp;" "&amp;C481</f>
        <v>YQ-70 Fe</v>
      </c>
      <c r="E481" s="284" t="s">
        <v>1328</v>
      </c>
      <c r="F481" s="285" t="s">
        <v>1330</v>
      </c>
      <c r="G481" s="206" t="s">
        <v>16</v>
      </c>
      <c r="H481" s="32"/>
      <c r="I481" s="34">
        <v>3304</v>
      </c>
      <c r="J481" s="254">
        <f t="shared" si="48"/>
        <v>3304</v>
      </c>
      <c r="K481" s="290">
        <f>'Елементи Кріплення СІП'!J64</f>
        <v>0</v>
      </c>
      <c r="L481" s="290">
        <f t="shared" si="44"/>
        <v>0</v>
      </c>
    </row>
    <row r="482" spans="1:12" ht="12.75" customHeight="1" x14ac:dyDescent="0.2">
      <c r="A482" s="283"/>
      <c r="B482" s="283" t="s">
        <v>1331</v>
      </c>
      <c r="C482" s="32" t="s">
        <v>332</v>
      </c>
      <c r="D482" s="288" t="str">
        <f t="shared" si="45"/>
        <v>YQ-120 Fe</v>
      </c>
      <c r="E482" s="284" t="s">
        <v>1328</v>
      </c>
      <c r="F482" s="285" t="s">
        <v>1332</v>
      </c>
      <c r="G482" s="206" t="s">
        <v>16</v>
      </c>
      <c r="H482" s="32"/>
      <c r="I482" s="34">
        <v>4056</v>
      </c>
      <c r="J482" s="254">
        <f t="shared" si="48"/>
        <v>4056</v>
      </c>
      <c r="K482" s="290">
        <f>'Елементи Кріплення СІП'!J65</f>
        <v>0</v>
      </c>
      <c r="L482" s="290">
        <f t="shared" si="44"/>
        <v>0</v>
      </c>
    </row>
    <row r="483" spans="1:12" ht="12.75" customHeight="1" x14ac:dyDescent="0.2">
      <c r="A483" s="283"/>
      <c r="B483" s="283" t="s">
        <v>1334</v>
      </c>
      <c r="C483" s="32" t="s">
        <v>332</v>
      </c>
      <c r="D483" s="288" t="str">
        <f t="shared" si="45"/>
        <v>YQ-300 Fe</v>
      </c>
      <c r="E483" s="284" t="s">
        <v>1333</v>
      </c>
      <c r="F483" s="285" t="s">
        <v>1335</v>
      </c>
      <c r="G483" s="206" t="s">
        <v>16</v>
      </c>
      <c r="H483" s="32"/>
      <c r="I483" s="34">
        <v>4732</v>
      </c>
      <c r="J483" s="254">
        <f t="shared" si="48"/>
        <v>4732</v>
      </c>
      <c r="K483" s="290">
        <f>'Елементи Кріплення СІП'!J66</f>
        <v>0</v>
      </c>
      <c r="L483" s="290">
        <f t="shared" si="44"/>
        <v>0</v>
      </c>
    </row>
    <row r="484" spans="1:12" ht="12.75" customHeight="1" x14ac:dyDescent="0.2">
      <c r="A484" s="283"/>
      <c r="B484" s="283" t="s">
        <v>1336</v>
      </c>
      <c r="C484" s="32" t="s">
        <v>211</v>
      </c>
      <c r="D484" s="288" t="str">
        <f t="shared" si="45"/>
        <v>WL30W AL</v>
      </c>
      <c r="E484" s="284" t="s">
        <v>1338</v>
      </c>
      <c r="F484" s="285" t="s">
        <v>1337</v>
      </c>
      <c r="G484" s="206" t="s">
        <v>16</v>
      </c>
      <c r="H484" s="32"/>
      <c r="I484" s="34">
        <v>893.8</v>
      </c>
      <c r="J484" s="254">
        <f t="shared" si="48"/>
        <v>893.8</v>
      </c>
      <c r="K484" s="290">
        <f>'Елементи Кріплення СІП'!J67</f>
        <v>0</v>
      </c>
      <c r="L484" s="290">
        <f t="shared" si="44"/>
        <v>0</v>
      </c>
    </row>
    <row r="485" spans="1:12" ht="12.75" customHeight="1" x14ac:dyDescent="0.2">
      <c r="A485" s="283"/>
      <c r="B485" s="283" t="s">
        <v>1340</v>
      </c>
      <c r="C485" s="32" t="s">
        <v>211</v>
      </c>
      <c r="D485" s="288" t="str">
        <f t="shared" si="45"/>
        <v>PWL50W AL</v>
      </c>
      <c r="E485" s="284" t="s">
        <v>1339</v>
      </c>
      <c r="F485" s="285" t="s">
        <v>1341</v>
      </c>
      <c r="G485" s="206" t="s">
        <v>16</v>
      </c>
      <c r="H485" s="32"/>
      <c r="I485" s="34">
        <v>1191.1300000000001</v>
      </c>
      <c r="J485" s="254">
        <f t="shared" si="48"/>
        <v>1191.1300000000001</v>
      </c>
      <c r="K485" s="290">
        <f>'Елементи Кріплення СІП'!J68</f>
        <v>0</v>
      </c>
      <c r="L485" s="290">
        <f t="shared" si="44"/>
        <v>0</v>
      </c>
    </row>
    <row r="486" spans="1:12" ht="12.75" customHeight="1" x14ac:dyDescent="0.2">
      <c r="A486" s="283"/>
      <c r="B486" s="283" t="s">
        <v>1343</v>
      </c>
      <c r="C486" s="32" t="s">
        <v>211</v>
      </c>
      <c r="D486" s="288" t="str">
        <f t="shared" si="45"/>
        <v>PWL100W AL</v>
      </c>
      <c r="E486" s="284" t="s">
        <v>1524</v>
      </c>
      <c r="F486" s="285" t="s">
        <v>1342</v>
      </c>
      <c r="G486" s="206" t="s">
        <v>16</v>
      </c>
      <c r="H486" s="32"/>
      <c r="I486" s="34">
        <v>2226.27</v>
      </c>
      <c r="J486" s="254">
        <f t="shared" si="48"/>
        <v>2226.27</v>
      </c>
      <c r="K486" s="290">
        <f>'Елементи Кріплення СІП'!J69</f>
        <v>0</v>
      </c>
      <c r="L486" s="290">
        <f t="shared" si="44"/>
        <v>0</v>
      </c>
    </row>
    <row r="487" spans="1:12" ht="12.75" customHeight="1" x14ac:dyDescent="0.2">
      <c r="A487" s="283"/>
      <c r="B487" s="283" t="s">
        <v>1346</v>
      </c>
      <c r="C487" s="32" t="s">
        <v>211</v>
      </c>
      <c r="D487" s="288" t="str">
        <f t="shared" si="45"/>
        <v>А10 AL</v>
      </c>
      <c r="E487" s="284" t="s">
        <v>1345</v>
      </c>
      <c r="F487" s="285" t="s">
        <v>1367</v>
      </c>
      <c r="G487" s="206" t="s">
        <v>16</v>
      </c>
      <c r="H487" s="32"/>
      <c r="I487" s="34">
        <v>8.73</v>
      </c>
      <c r="J487" s="254">
        <f t="shared" si="48"/>
        <v>8.73</v>
      </c>
      <c r="K487" s="290">
        <f>'Елементи Кріплення СІП'!J71</f>
        <v>0</v>
      </c>
      <c r="L487" s="290">
        <f t="shared" si="44"/>
        <v>0</v>
      </c>
    </row>
    <row r="488" spans="1:12" ht="12.75" customHeight="1" x14ac:dyDescent="0.2">
      <c r="A488" s="283"/>
      <c r="B488" s="283" t="s">
        <v>1348</v>
      </c>
      <c r="C488" s="32" t="s">
        <v>211</v>
      </c>
      <c r="D488" s="288" t="str">
        <f t="shared" si="45"/>
        <v>А16 AL</v>
      </c>
      <c r="E488" s="284" t="s">
        <v>1347</v>
      </c>
      <c r="F488" s="285" t="s">
        <v>1368</v>
      </c>
      <c r="G488" s="206" t="s">
        <v>16</v>
      </c>
      <c r="H488" s="32"/>
      <c r="I488" s="34">
        <v>9.98</v>
      </c>
      <c r="J488" s="254">
        <f t="shared" si="48"/>
        <v>9.98</v>
      </c>
      <c r="K488" s="290">
        <f>'Елементи Кріплення СІП'!J72</f>
        <v>0</v>
      </c>
      <c r="L488" s="290">
        <f t="shared" si="44"/>
        <v>0</v>
      </c>
    </row>
    <row r="489" spans="1:12" ht="12.75" customHeight="1" x14ac:dyDescent="0.2">
      <c r="A489" s="283"/>
      <c r="B489" s="283" t="s">
        <v>1349</v>
      </c>
      <c r="C489" s="32" t="s">
        <v>211</v>
      </c>
      <c r="D489" s="288" t="str">
        <f t="shared" si="45"/>
        <v>А25 AL</v>
      </c>
      <c r="E489" s="284" t="s">
        <v>1350</v>
      </c>
      <c r="F489" s="285" t="s">
        <v>1369</v>
      </c>
      <c r="G489" s="206" t="s">
        <v>16</v>
      </c>
      <c r="H489" s="32"/>
      <c r="I489" s="34">
        <v>12.16</v>
      </c>
      <c r="J489" s="254">
        <f t="shared" si="48"/>
        <v>12.16</v>
      </c>
      <c r="K489" s="290">
        <f>'Елементи Кріплення СІП'!J73</f>
        <v>0</v>
      </c>
      <c r="L489" s="290">
        <f t="shared" si="44"/>
        <v>0</v>
      </c>
    </row>
    <row r="490" spans="1:12" ht="12.75" customHeight="1" x14ac:dyDescent="0.2">
      <c r="A490" s="283"/>
      <c r="B490" s="283" t="s">
        <v>1351</v>
      </c>
      <c r="C490" s="32" t="s">
        <v>211</v>
      </c>
      <c r="D490" s="288" t="str">
        <f t="shared" si="45"/>
        <v>А35 AL</v>
      </c>
      <c r="E490" s="284" t="s">
        <v>1352</v>
      </c>
      <c r="F490" s="285" t="s">
        <v>1370</v>
      </c>
      <c r="G490" s="206" t="s">
        <v>16</v>
      </c>
      <c r="H490" s="32"/>
      <c r="I490" s="34">
        <v>15.52</v>
      </c>
      <c r="J490" s="254">
        <f t="shared" si="48"/>
        <v>15.52</v>
      </c>
      <c r="K490" s="290">
        <f>'Елементи Кріплення СІП'!J74</f>
        <v>0</v>
      </c>
      <c r="L490" s="290">
        <f t="shared" si="44"/>
        <v>0</v>
      </c>
    </row>
    <row r="491" spans="1:12" ht="12.75" customHeight="1" x14ac:dyDescent="0.2">
      <c r="A491" s="283"/>
      <c r="B491" s="283" t="s">
        <v>1353</v>
      </c>
      <c r="C491" s="32" t="s">
        <v>211</v>
      </c>
      <c r="D491" s="288" t="str">
        <f t="shared" si="45"/>
        <v>А50 AL</v>
      </c>
      <c r="E491" s="284" t="s">
        <v>1354</v>
      </c>
      <c r="F491" s="285" t="s">
        <v>1371</v>
      </c>
      <c r="G491" s="206" t="s">
        <v>16</v>
      </c>
      <c r="H491" s="32"/>
      <c r="I491" s="34">
        <v>22.07</v>
      </c>
      <c r="J491" s="254">
        <f t="shared" si="48"/>
        <v>22.07</v>
      </c>
      <c r="K491" s="290">
        <f>'Елементи Кріплення СІП'!J75</f>
        <v>0</v>
      </c>
      <c r="L491" s="290">
        <f t="shared" si="44"/>
        <v>0</v>
      </c>
    </row>
    <row r="492" spans="1:12" ht="12.75" customHeight="1" x14ac:dyDescent="0.2">
      <c r="A492" s="283"/>
      <c r="B492" s="283" t="s">
        <v>1355</v>
      </c>
      <c r="C492" s="32" t="s">
        <v>211</v>
      </c>
      <c r="D492" s="288" t="str">
        <f t="shared" si="45"/>
        <v>А70 AL</v>
      </c>
      <c r="E492" s="284" t="s">
        <v>1356</v>
      </c>
      <c r="F492" s="285" t="s">
        <v>1372</v>
      </c>
      <c r="G492" s="206" t="s">
        <v>16</v>
      </c>
      <c r="H492" s="32"/>
      <c r="I492" s="34">
        <v>26.67</v>
      </c>
      <c r="J492" s="254">
        <f t="shared" si="48"/>
        <v>26.67</v>
      </c>
      <c r="K492" s="290">
        <f>'Елементи Кріплення СІП'!J76</f>
        <v>0</v>
      </c>
      <c r="L492" s="290">
        <f t="shared" si="44"/>
        <v>0</v>
      </c>
    </row>
    <row r="493" spans="1:12" ht="12.75" customHeight="1" x14ac:dyDescent="0.2">
      <c r="A493" s="283"/>
      <c r="B493" s="283" t="s">
        <v>1357</v>
      </c>
      <c r="C493" s="32" t="s">
        <v>211</v>
      </c>
      <c r="D493" s="288" t="str">
        <f t="shared" si="45"/>
        <v>А95 AL</v>
      </c>
      <c r="E493" s="284" t="s">
        <v>1358</v>
      </c>
      <c r="F493" s="285" t="s">
        <v>1373</v>
      </c>
      <c r="G493" s="206" t="s">
        <v>16</v>
      </c>
      <c r="H493" s="32"/>
      <c r="I493" s="34">
        <v>32.130000000000003</v>
      </c>
      <c r="J493" s="254">
        <f t="shared" si="48"/>
        <v>32.130000000000003</v>
      </c>
      <c r="K493" s="290">
        <f>'Елементи Кріплення СІП'!J77</f>
        <v>0</v>
      </c>
      <c r="L493" s="290">
        <f t="shared" si="44"/>
        <v>0</v>
      </c>
    </row>
    <row r="494" spans="1:12" ht="12.75" customHeight="1" x14ac:dyDescent="0.2">
      <c r="A494" s="283"/>
      <c r="B494" s="283" t="s">
        <v>1360</v>
      </c>
      <c r="C494" s="32" t="s">
        <v>211</v>
      </c>
      <c r="D494" s="288" t="str">
        <f t="shared" si="45"/>
        <v>А120 AL</v>
      </c>
      <c r="E494" s="284" t="s">
        <v>1359</v>
      </c>
      <c r="F494" s="285" t="s">
        <v>1374</v>
      </c>
      <c r="G494" s="206" t="s">
        <v>16</v>
      </c>
      <c r="H494" s="32"/>
      <c r="I494" s="34">
        <v>43.6</v>
      </c>
      <c r="J494" s="254">
        <f t="shared" si="48"/>
        <v>43.6</v>
      </c>
      <c r="K494" s="290">
        <f>'Елементи Кріплення СІП'!J78</f>
        <v>0</v>
      </c>
      <c r="L494" s="290">
        <f t="shared" si="44"/>
        <v>0</v>
      </c>
    </row>
    <row r="495" spans="1:12" ht="12.75" customHeight="1" x14ac:dyDescent="0.2">
      <c r="A495" s="283"/>
      <c r="B495" s="283" t="s">
        <v>1364</v>
      </c>
      <c r="C495" s="32" t="s">
        <v>211</v>
      </c>
      <c r="D495" s="288" t="str">
        <f t="shared" si="45"/>
        <v>А150 AL</v>
      </c>
      <c r="E495" s="284" t="s">
        <v>1361</v>
      </c>
      <c r="F495" s="285" t="s">
        <v>1375</v>
      </c>
      <c r="G495" s="206" t="s">
        <v>16</v>
      </c>
      <c r="H495" s="32"/>
      <c r="I495" s="34">
        <v>47.73</v>
      </c>
      <c r="J495" s="254">
        <f t="shared" si="48"/>
        <v>47.73</v>
      </c>
      <c r="K495" s="290">
        <f>'Елементи Кріплення СІП'!J79</f>
        <v>0</v>
      </c>
      <c r="L495" s="290">
        <f t="shared" si="44"/>
        <v>0</v>
      </c>
    </row>
    <row r="496" spans="1:12" ht="12.75" customHeight="1" x14ac:dyDescent="0.2">
      <c r="A496" s="283"/>
      <c r="B496" s="283" t="s">
        <v>1365</v>
      </c>
      <c r="C496" s="32" t="s">
        <v>211</v>
      </c>
      <c r="D496" s="288" t="str">
        <f t="shared" si="45"/>
        <v>А185 AL</v>
      </c>
      <c r="E496" s="284" t="s">
        <v>1362</v>
      </c>
      <c r="F496" s="285" t="s">
        <v>1376</v>
      </c>
      <c r="G496" s="206" t="s">
        <v>16</v>
      </c>
      <c r="H496" s="32"/>
      <c r="I496" s="34">
        <v>57.17</v>
      </c>
      <c r="J496" s="254">
        <f t="shared" si="48"/>
        <v>57.17</v>
      </c>
      <c r="K496" s="290">
        <f>'Елементи Кріплення СІП'!J80</f>
        <v>0</v>
      </c>
      <c r="L496" s="290">
        <f t="shared" si="44"/>
        <v>0</v>
      </c>
    </row>
    <row r="497" spans="1:12" ht="12.75" customHeight="1" x14ac:dyDescent="0.2">
      <c r="A497" s="283"/>
      <c r="B497" s="283" t="s">
        <v>1366</v>
      </c>
      <c r="C497" s="32" t="s">
        <v>211</v>
      </c>
      <c r="D497" s="288" t="str">
        <f t="shared" si="45"/>
        <v>А240 AL</v>
      </c>
      <c r="E497" s="284" t="s">
        <v>1363</v>
      </c>
      <c r="F497" s="285" t="s">
        <v>1377</v>
      </c>
      <c r="G497" s="206" t="s">
        <v>16</v>
      </c>
      <c r="H497" s="32"/>
      <c r="I497" s="34">
        <v>75.73</v>
      </c>
      <c r="J497" s="254">
        <f t="shared" si="48"/>
        <v>75.73</v>
      </c>
      <c r="K497" s="290">
        <f>'Елементи Кріплення СІП'!J81</f>
        <v>0</v>
      </c>
      <c r="L497" s="290">
        <f t="shared" si="44"/>
        <v>0</v>
      </c>
    </row>
    <row r="498" spans="1:12" ht="12.75" customHeight="1" x14ac:dyDescent="0.2">
      <c r="A498" s="283"/>
      <c r="B498" s="283" t="s">
        <v>1380</v>
      </c>
      <c r="C498" s="32" t="s">
        <v>211</v>
      </c>
      <c r="D498" s="288" t="str">
        <f t="shared" si="45"/>
        <v>Г025 AL</v>
      </c>
      <c r="E498" s="284" t="s">
        <v>1379</v>
      </c>
      <c r="F498" s="285" t="s">
        <v>1382</v>
      </c>
      <c r="G498" s="206" t="s">
        <v>16</v>
      </c>
      <c r="H498" s="32"/>
      <c r="I498" s="34">
        <v>11.93</v>
      </c>
      <c r="J498" s="254">
        <f t="shared" si="48"/>
        <v>11.93</v>
      </c>
      <c r="K498" s="290">
        <f>'Елементи Кріплення СІП'!J82</f>
        <v>0</v>
      </c>
      <c r="L498" s="290">
        <f t="shared" si="44"/>
        <v>0</v>
      </c>
    </row>
    <row r="499" spans="1:12" ht="12.75" customHeight="1" x14ac:dyDescent="0.2">
      <c r="A499" s="283"/>
      <c r="B499" s="283" t="s">
        <v>1378</v>
      </c>
      <c r="C499" s="32" t="s">
        <v>211</v>
      </c>
      <c r="D499" s="288" t="str">
        <f t="shared" si="45"/>
        <v>Г035 AL</v>
      </c>
      <c r="E499" s="284" t="s">
        <v>1381</v>
      </c>
      <c r="F499" s="285" t="s">
        <v>1383</v>
      </c>
      <c r="G499" s="206" t="s">
        <v>16</v>
      </c>
      <c r="H499" s="32"/>
      <c r="I499" s="34">
        <v>15.13</v>
      </c>
      <c r="J499" s="254">
        <f t="shared" si="48"/>
        <v>15.13</v>
      </c>
      <c r="K499" s="290">
        <f>'Елементи Кріплення СІП'!J83</f>
        <v>0</v>
      </c>
      <c r="L499" s="290">
        <f t="shared" si="44"/>
        <v>0</v>
      </c>
    </row>
    <row r="500" spans="1:12" ht="12.75" customHeight="1" x14ac:dyDescent="0.2">
      <c r="A500" s="283"/>
      <c r="B500" s="283" t="s">
        <v>1386</v>
      </c>
      <c r="C500" s="32" t="s">
        <v>203</v>
      </c>
      <c r="D500" s="288" t="str">
        <f t="shared" si="45"/>
        <v>NC-20 Ni</v>
      </c>
      <c r="E500" s="284" t="s">
        <v>1385</v>
      </c>
      <c r="F500" s="285" t="s">
        <v>1387</v>
      </c>
      <c r="G500" s="206" t="s">
        <v>16</v>
      </c>
      <c r="H500" s="32"/>
      <c r="I500" s="34">
        <v>6.7</v>
      </c>
      <c r="J500" s="254">
        <f t="shared" si="48"/>
        <v>6.7</v>
      </c>
      <c r="K500" s="290">
        <f>'Елементи Кріплення СІП'!J85</f>
        <v>0</v>
      </c>
      <c r="L500" s="290">
        <f t="shared" si="44"/>
        <v>0</v>
      </c>
    </row>
    <row r="501" spans="1:12" ht="12.75" customHeight="1" x14ac:dyDescent="0.2">
      <c r="A501" s="283"/>
      <c r="B501" s="283" t="s">
        <v>1388</v>
      </c>
      <c r="C501" s="32" t="s">
        <v>203</v>
      </c>
      <c r="D501" s="288" t="str">
        <f t="shared" si="45"/>
        <v>СУ-20 Ni</v>
      </c>
      <c r="E501" s="284" t="s">
        <v>1389</v>
      </c>
      <c r="F501" s="285"/>
      <c r="G501" s="206" t="s">
        <v>16</v>
      </c>
      <c r="H501" s="32"/>
      <c r="I501" s="34">
        <v>9.1199999999999992</v>
      </c>
      <c r="J501" s="254">
        <f t="shared" si="48"/>
        <v>9.1199999999999992</v>
      </c>
      <c r="K501" s="290">
        <f>'Елементи Кріплення СІП'!J86</f>
        <v>0</v>
      </c>
      <c r="L501" s="290">
        <f t="shared" si="44"/>
        <v>0</v>
      </c>
    </row>
    <row r="502" spans="1:12" ht="12.75" customHeight="1" x14ac:dyDescent="0.2">
      <c r="A502" s="283"/>
      <c r="B502" s="283" t="s">
        <v>1390</v>
      </c>
      <c r="C502" s="32" t="s">
        <v>36</v>
      </c>
      <c r="D502" s="288" t="str">
        <f t="shared" si="45"/>
        <v>СК-20(о) ОС</v>
      </c>
      <c r="E502" s="284" t="s">
        <v>1391</v>
      </c>
      <c r="F502" s="285"/>
      <c r="G502" s="206" t="s">
        <v>16</v>
      </c>
      <c r="H502" s="32"/>
      <c r="I502" s="34">
        <v>7.17</v>
      </c>
      <c r="J502" s="254">
        <f t="shared" si="48"/>
        <v>7.17</v>
      </c>
      <c r="K502" s="290">
        <f>'Елементи Кріплення СІП'!J87</f>
        <v>0</v>
      </c>
      <c r="L502" s="290">
        <f t="shared" si="44"/>
        <v>0</v>
      </c>
    </row>
    <row r="503" spans="1:12" ht="12.75" customHeight="1" x14ac:dyDescent="0.2">
      <c r="A503" s="283"/>
      <c r="B503" s="283" t="s">
        <v>1393</v>
      </c>
      <c r="C503" s="32" t="s">
        <v>203</v>
      </c>
      <c r="D503" s="288" t="str">
        <f t="shared" si="45"/>
        <v>СУ-10 Ni</v>
      </c>
      <c r="E503" s="284" t="s">
        <v>1392</v>
      </c>
      <c r="F503" s="285"/>
      <c r="G503" s="206" t="s">
        <v>16</v>
      </c>
      <c r="H503" s="32"/>
      <c r="I503" s="34">
        <v>5.3</v>
      </c>
      <c r="J503" s="254">
        <f t="shared" si="48"/>
        <v>5.3</v>
      </c>
      <c r="K503" s="290">
        <f>'Елементи Кріплення СІП'!J88</f>
        <v>0</v>
      </c>
      <c r="L503" s="290">
        <f t="shared" si="44"/>
        <v>0</v>
      </c>
    </row>
    <row r="504" spans="1:12" ht="12.75" customHeight="1" x14ac:dyDescent="0.2">
      <c r="A504" s="283"/>
      <c r="B504" s="283" t="s">
        <v>1395</v>
      </c>
      <c r="C504" s="32" t="s">
        <v>203</v>
      </c>
      <c r="D504" s="288" t="str">
        <f t="shared" si="45"/>
        <v>ЛБ-20 Ni</v>
      </c>
      <c r="E504" s="284" t="s">
        <v>1394</v>
      </c>
      <c r="F504" s="285" t="s">
        <v>1402</v>
      </c>
      <c r="G504" s="206" t="s">
        <v>1396</v>
      </c>
      <c r="H504" s="32"/>
      <c r="I504" s="34">
        <v>33.15</v>
      </c>
      <c r="J504" s="254">
        <f t="shared" si="48"/>
        <v>33.15</v>
      </c>
      <c r="K504" s="290">
        <f>'Елементи Кріплення СІП'!J89</f>
        <v>0</v>
      </c>
      <c r="L504" s="290">
        <f t="shared" si="44"/>
        <v>0</v>
      </c>
    </row>
    <row r="505" spans="1:12" ht="12.75" customHeight="1" x14ac:dyDescent="0.2">
      <c r="A505" s="283"/>
      <c r="B505" s="283" t="s">
        <v>1398</v>
      </c>
      <c r="C505" s="32" t="s">
        <v>203</v>
      </c>
      <c r="D505" s="288" t="str">
        <f t="shared" si="45"/>
        <v>ЛБ-10 Ni</v>
      </c>
      <c r="E505" s="284" t="s">
        <v>1397</v>
      </c>
      <c r="F505" s="285"/>
      <c r="G505" s="206" t="s">
        <v>1396</v>
      </c>
      <c r="H505" s="32"/>
      <c r="I505" s="34">
        <v>23.79</v>
      </c>
      <c r="J505" s="254">
        <f t="shared" si="48"/>
        <v>23.79</v>
      </c>
      <c r="K505" s="290">
        <f>'Елементи Кріплення СІП'!J90</f>
        <v>0</v>
      </c>
      <c r="L505" s="290">
        <f t="shared" si="44"/>
        <v>0</v>
      </c>
    </row>
    <row r="506" spans="1:12" ht="12.75" customHeight="1" x14ac:dyDescent="0.2">
      <c r="A506" s="283"/>
      <c r="B506" s="283" t="s">
        <v>1400</v>
      </c>
      <c r="C506" s="32" t="s">
        <v>36</v>
      </c>
      <c r="D506" s="288" t="str">
        <f t="shared" si="45"/>
        <v>ЛПР-20 ОС</v>
      </c>
      <c r="E506" s="284" t="s">
        <v>1399</v>
      </c>
      <c r="F506" s="285" t="s">
        <v>1401</v>
      </c>
      <c r="G506" s="206" t="s">
        <v>1396</v>
      </c>
      <c r="H506" s="32"/>
      <c r="I506" s="34">
        <v>17.079999999999998</v>
      </c>
      <c r="J506" s="254">
        <f t="shared" si="48"/>
        <v>17.079999999999998</v>
      </c>
      <c r="K506" s="290">
        <f>'Елементи Кріплення СІП'!J91</f>
        <v>0</v>
      </c>
      <c r="L506" s="290">
        <f t="shared" si="44"/>
        <v>0</v>
      </c>
    </row>
    <row r="507" spans="1:12" ht="12.75" customHeight="1" x14ac:dyDescent="0.2">
      <c r="A507" s="283"/>
      <c r="B507" s="283" t="s">
        <v>1403</v>
      </c>
      <c r="C507" s="32" t="s">
        <v>36</v>
      </c>
      <c r="D507" s="288" t="str">
        <f t="shared" si="45"/>
        <v>ЛБО ОС</v>
      </c>
      <c r="E507" s="284" t="s">
        <v>1404</v>
      </c>
      <c r="F507" s="285" t="s">
        <v>1405</v>
      </c>
      <c r="G507" s="206" t="s">
        <v>1396</v>
      </c>
      <c r="H507" s="32"/>
      <c r="I507" s="34">
        <v>14.35</v>
      </c>
      <c r="J507" s="254">
        <f t="shared" si="48"/>
        <v>14.35</v>
      </c>
      <c r="K507" s="290">
        <f>'Елементи Кріплення СІП'!J92</f>
        <v>0</v>
      </c>
      <c r="L507" s="290">
        <f t="shared" si="44"/>
        <v>0</v>
      </c>
    </row>
    <row r="508" spans="1:12" ht="12.75" customHeight="1" x14ac:dyDescent="0.2">
      <c r="A508" s="283"/>
      <c r="B508" s="283"/>
      <c r="C508" s="32"/>
      <c r="D508" s="288"/>
      <c r="E508" s="284"/>
      <c r="F508" s="285"/>
      <c r="G508" s="206" t="s">
        <v>16</v>
      </c>
      <c r="H508" s="32"/>
      <c r="I508" s="34"/>
      <c r="J508" s="254">
        <f t="shared" si="48"/>
        <v>0</v>
      </c>
      <c r="K508" s="290">
        <f>'Елементи Кріплення СІП'!J93</f>
        <v>0</v>
      </c>
      <c r="L508" s="290">
        <f t="shared" si="44"/>
        <v>0</v>
      </c>
    </row>
    <row r="509" spans="1:12" ht="12.75" customHeight="1" x14ac:dyDescent="0.2">
      <c r="A509" s="283"/>
      <c r="B509" s="283"/>
      <c r="C509" s="32"/>
      <c r="D509" s="288"/>
      <c r="E509" s="284"/>
      <c r="F509" s="285"/>
      <c r="G509" s="206"/>
      <c r="H509" s="32"/>
      <c r="I509" s="34"/>
      <c r="J509" s="254">
        <f t="shared" si="48"/>
        <v>0</v>
      </c>
      <c r="K509" s="290">
        <f>'Елементи Кріплення СІП'!J94</f>
        <v>0</v>
      </c>
      <c r="L509" s="290">
        <f t="shared" si="44"/>
        <v>0</v>
      </c>
    </row>
    <row r="510" spans="1:12" ht="12.75" customHeight="1" x14ac:dyDescent="0.2">
      <c r="A510" s="283"/>
      <c r="B510" s="283"/>
      <c r="C510" s="32"/>
      <c r="D510" s="288"/>
      <c r="E510" s="284"/>
      <c r="F510" s="285"/>
      <c r="G510" s="206"/>
      <c r="H510" s="32"/>
      <c r="I510" s="34"/>
      <c r="J510" s="254">
        <f t="shared" si="48"/>
        <v>0</v>
      </c>
      <c r="K510" s="290">
        <f>'Елементи Кріплення СІП'!J95</f>
        <v>0</v>
      </c>
      <c r="L510" s="290">
        <f t="shared" si="44"/>
        <v>0</v>
      </c>
    </row>
    <row r="511" spans="1:12" ht="12.75" customHeight="1" x14ac:dyDescent="0.2">
      <c r="A511" s="283"/>
      <c r="B511" s="283"/>
      <c r="C511" s="32"/>
      <c r="D511" s="288"/>
      <c r="E511" s="284"/>
      <c r="F511" s="285"/>
      <c r="G511" s="206"/>
      <c r="H511" s="32"/>
      <c r="I511" s="34"/>
      <c r="J511" s="254">
        <f t="shared" si="48"/>
        <v>0</v>
      </c>
      <c r="K511" s="290">
        <f>'Елементи Кріплення СІП'!J96</f>
        <v>0</v>
      </c>
      <c r="L511" s="290">
        <f t="shared" si="44"/>
        <v>0</v>
      </c>
    </row>
    <row r="512" spans="1:12" ht="12.75" customHeight="1" x14ac:dyDescent="0.2">
      <c r="A512" s="283"/>
      <c r="B512" s="283"/>
      <c r="C512" s="32"/>
      <c r="D512" s="288" t="str">
        <f t="shared" si="45"/>
        <v xml:space="preserve"> </v>
      </c>
      <c r="E512" s="284"/>
      <c r="F512" s="285"/>
      <c r="G512" s="206" t="s">
        <v>16</v>
      </c>
      <c r="H512" s="32"/>
      <c r="I512" s="34"/>
      <c r="J512" s="254">
        <f t="shared" si="48"/>
        <v>0</v>
      </c>
      <c r="K512" s="290">
        <f>'Елементи Кріплення СІП'!J73</f>
        <v>0</v>
      </c>
      <c r="L512" s="290">
        <f t="shared" si="44"/>
        <v>0</v>
      </c>
    </row>
    <row r="513" spans="1:33" ht="12.75" customHeight="1" x14ac:dyDescent="0.2">
      <c r="A513" s="283"/>
      <c r="B513" s="283"/>
      <c r="C513" s="32"/>
      <c r="D513" s="288" t="str">
        <f t="shared" si="45"/>
        <v xml:space="preserve"> </v>
      </c>
      <c r="E513" s="284"/>
      <c r="F513" s="285"/>
      <c r="G513" s="206" t="s">
        <v>16</v>
      </c>
      <c r="H513" s="32"/>
      <c r="I513" s="34"/>
      <c r="J513" s="254">
        <f t="shared" si="48"/>
        <v>0</v>
      </c>
      <c r="K513" s="290">
        <f>'Елементи Кріплення СІП'!J74</f>
        <v>0</v>
      </c>
      <c r="L513" s="290">
        <f t="shared" si="44"/>
        <v>0</v>
      </c>
    </row>
    <row r="514" spans="1:33" ht="12.75" customHeight="1" thickBot="1" x14ac:dyDescent="0.25">
      <c r="A514" s="283"/>
      <c r="B514" s="283"/>
      <c r="C514" s="32"/>
      <c r="D514" s="288" t="str">
        <f t="shared" si="45"/>
        <v xml:space="preserve"> </v>
      </c>
      <c r="E514" s="284"/>
      <c r="F514" s="285"/>
      <c r="G514" s="206" t="s">
        <v>16</v>
      </c>
      <c r="H514" s="32"/>
      <c r="I514" s="34"/>
      <c r="J514" s="254">
        <f t="shared" si="48"/>
        <v>0</v>
      </c>
      <c r="K514" s="290">
        <f>'Елементи Кріплення СІП'!J75</f>
        <v>0</v>
      </c>
      <c r="L514" s="290">
        <f t="shared" si="44"/>
        <v>0</v>
      </c>
    </row>
    <row r="515" spans="1:33" customFormat="1" ht="18" customHeight="1" x14ac:dyDescent="0.25">
      <c r="A515" s="208"/>
      <c r="B515" s="209"/>
      <c r="C515" s="210"/>
      <c r="D515" s="210"/>
      <c r="E515" s="211"/>
      <c r="F515" s="275" t="s">
        <v>1058</v>
      </c>
      <c r="G515" s="1636"/>
      <c r="H515" s="1636"/>
      <c r="I515" s="212"/>
      <c r="J515" s="212"/>
      <c r="K515" s="214"/>
      <c r="L515" s="214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</row>
    <row r="516" spans="1:33" ht="12.75" customHeight="1" x14ac:dyDescent="0.2">
      <c r="A516" s="270" t="s">
        <v>1074</v>
      </c>
      <c r="B516" s="270" t="s">
        <v>1074</v>
      </c>
      <c r="C516" s="119"/>
      <c r="D516" s="119" t="str">
        <f>B516&amp;" "&amp;C516</f>
        <v xml:space="preserve">A03421 </v>
      </c>
      <c r="E516" s="54" t="s">
        <v>1059</v>
      </c>
      <c r="F516" s="1684" t="s">
        <v>1090</v>
      </c>
      <c r="G516" s="123" t="s">
        <v>16</v>
      </c>
      <c r="H516" s="119"/>
      <c r="I516" s="146">
        <v>2176.65</v>
      </c>
      <c r="J516" s="158">
        <f t="shared" si="48"/>
        <v>2176.65</v>
      </c>
      <c r="K516" s="159">
        <f>ПЗІП!J32</f>
        <v>0</v>
      </c>
      <c r="L516" s="159">
        <f t="shared" si="44"/>
        <v>0</v>
      </c>
    </row>
    <row r="517" spans="1:33" ht="12.75" customHeight="1" x14ac:dyDescent="0.2">
      <c r="A517" s="119" t="s">
        <v>1075</v>
      </c>
      <c r="B517" s="119" t="s">
        <v>1075</v>
      </c>
      <c r="C517" s="119"/>
      <c r="D517" s="119" t="str">
        <f t="shared" ref="D517:D524" si="49">B517&amp;" "&amp;C517</f>
        <v xml:space="preserve">A03423 </v>
      </c>
      <c r="E517" s="54" t="s">
        <v>1060</v>
      </c>
      <c r="F517" s="1685"/>
      <c r="G517" s="123" t="s">
        <v>16</v>
      </c>
      <c r="H517" s="119"/>
      <c r="I517" s="146">
        <v>4940.55</v>
      </c>
      <c r="J517" s="158">
        <f t="shared" si="48"/>
        <v>4940.55</v>
      </c>
      <c r="K517" s="159">
        <f>ПЗІП!J33</f>
        <v>0</v>
      </c>
      <c r="L517" s="159">
        <f t="shared" si="44"/>
        <v>0</v>
      </c>
    </row>
    <row r="518" spans="1:33" ht="12.75" customHeight="1" x14ac:dyDescent="0.2">
      <c r="A518" s="119" t="s">
        <v>1076</v>
      </c>
      <c r="B518" s="119" t="s">
        <v>1076</v>
      </c>
      <c r="C518" s="119"/>
      <c r="D518" s="119" t="str">
        <f t="shared" si="49"/>
        <v xml:space="preserve">A03425 </v>
      </c>
      <c r="E518" s="54" t="s">
        <v>1061</v>
      </c>
      <c r="F518" s="1685"/>
      <c r="G518" s="123" t="s">
        <v>16</v>
      </c>
      <c r="H518" s="119"/>
      <c r="I518" s="146">
        <v>6243.3</v>
      </c>
      <c r="J518" s="158">
        <f t="shared" si="48"/>
        <v>6243.3</v>
      </c>
      <c r="K518" s="159">
        <f>ПЗІП!J34</f>
        <v>0</v>
      </c>
      <c r="L518" s="159">
        <f t="shared" si="44"/>
        <v>0</v>
      </c>
    </row>
    <row r="519" spans="1:33" ht="12.75" customHeight="1" x14ac:dyDescent="0.2">
      <c r="A519" s="119" t="s">
        <v>1077</v>
      </c>
      <c r="B519" s="119" t="s">
        <v>1077</v>
      </c>
      <c r="C519" s="119"/>
      <c r="D519" s="119" t="str">
        <f t="shared" si="49"/>
        <v xml:space="preserve">A03427 </v>
      </c>
      <c r="E519" s="54" t="s">
        <v>1062</v>
      </c>
      <c r="F519" s="1686"/>
      <c r="G519" s="123" t="s">
        <v>16</v>
      </c>
      <c r="H519" s="119"/>
      <c r="I519" s="146">
        <v>9166.5</v>
      </c>
      <c r="J519" s="158">
        <f t="shared" si="48"/>
        <v>9166.5</v>
      </c>
      <c r="K519" s="159">
        <f>ПЗІП!J35</f>
        <v>0</v>
      </c>
      <c r="L519" s="159">
        <f t="shared" si="44"/>
        <v>0</v>
      </c>
    </row>
    <row r="520" spans="1:33" ht="12.75" customHeight="1" x14ac:dyDescent="0.2">
      <c r="A520" s="119" t="s">
        <v>1078</v>
      </c>
      <c r="B520" s="119" t="s">
        <v>1078</v>
      </c>
      <c r="C520" s="119"/>
      <c r="D520" s="119" t="str">
        <f t="shared" si="49"/>
        <v xml:space="preserve">A05091 </v>
      </c>
      <c r="E520" s="54" t="s">
        <v>1063</v>
      </c>
      <c r="F520" s="1684" t="s">
        <v>1091</v>
      </c>
      <c r="G520" s="123" t="s">
        <v>16</v>
      </c>
      <c r="H520" s="119"/>
      <c r="I520" s="146">
        <v>6205.95</v>
      </c>
      <c r="J520" s="158">
        <f t="shared" si="48"/>
        <v>6205.95</v>
      </c>
      <c r="K520" s="159">
        <f>ПЗІП!J36</f>
        <v>0</v>
      </c>
      <c r="L520" s="159">
        <f t="shared" si="44"/>
        <v>0</v>
      </c>
    </row>
    <row r="521" spans="1:33" ht="12.75" customHeight="1" x14ac:dyDescent="0.2">
      <c r="A521" s="119" t="s">
        <v>1079</v>
      </c>
      <c r="B521" s="119" t="s">
        <v>1079</v>
      </c>
      <c r="C521" s="119"/>
      <c r="D521" s="119" t="str">
        <f t="shared" si="49"/>
        <v xml:space="preserve">A05095 </v>
      </c>
      <c r="E521" s="54" t="s">
        <v>1064</v>
      </c>
      <c r="F521" s="1685"/>
      <c r="G521" s="123" t="s">
        <v>16</v>
      </c>
      <c r="H521" s="119"/>
      <c r="I521" s="146">
        <v>10774.8</v>
      </c>
      <c r="J521" s="158">
        <f t="shared" si="48"/>
        <v>10774.8</v>
      </c>
      <c r="K521" s="159">
        <f>ПЗІП!J37</f>
        <v>0</v>
      </c>
      <c r="L521" s="159">
        <f t="shared" si="44"/>
        <v>0</v>
      </c>
    </row>
    <row r="522" spans="1:33" ht="12.75" customHeight="1" x14ac:dyDescent="0.2">
      <c r="A522" s="119" t="s">
        <v>1080</v>
      </c>
      <c r="B522" s="119" t="s">
        <v>1080</v>
      </c>
      <c r="C522" s="119"/>
      <c r="D522" s="119" t="str">
        <f t="shared" si="49"/>
        <v xml:space="preserve">A05093 </v>
      </c>
      <c r="E522" s="54" t="s">
        <v>1065</v>
      </c>
      <c r="F522" s="1685"/>
      <c r="G522" s="123" t="s">
        <v>16</v>
      </c>
      <c r="H522" s="119"/>
      <c r="I522" s="146">
        <v>16621.2</v>
      </c>
      <c r="J522" s="158">
        <f t="shared" si="48"/>
        <v>16621.2</v>
      </c>
      <c r="K522" s="159">
        <f>ПЗІП!J38</f>
        <v>0</v>
      </c>
      <c r="L522" s="159">
        <f t="shared" si="44"/>
        <v>0</v>
      </c>
    </row>
    <row r="523" spans="1:33" ht="12.75" customHeight="1" x14ac:dyDescent="0.2">
      <c r="A523" s="119" t="s">
        <v>1081</v>
      </c>
      <c r="B523" s="119" t="s">
        <v>1081</v>
      </c>
      <c r="C523" s="119"/>
      <c r="D523" s="119" t="str">
        <f t="shared" si="49"/>
        <v xml:space="preserve">A05096 </v>
      </c>
      <c r="E523" s="54" t="s">
        <v>1066</v>
      </c>
      <c r="F523" s="1686"/>
      <c r="G523" s="123" t="s">
        <v>16</v>
      </c>
      <c r="H523" s="119"/>
      <c r="I523" s="146">
        <v>24782.85</v>
      </c>
      <c r="J523" s="158">
        <f t="shared" si="48"/>
        <v>24782.85</v>
      </c>
      <c r="K523" s="159">
        <f>ПЗІП!J39</f>
        <v>0</v>
      </c>
      <c r="L523" s="159">
        <f t="shared" si="44"/>
        <v>0</v>
      </c>
    </row>
    <row r="524" spans="1:33" ht="12.75" customHeight="1" x14ac:dyDescent="0.2">
      <c r="A524" s="119" t="s">
        <v>1082</v>
      </c>
      <c r="B524" s="119" t="s">
        <v>1082</v>
      </c>
      <c r="C524" s="119"/>
      <c r="D524" s="119" t="str">
        <f t="shared" si="49"/>
        <v xml:space="preserve">A01617 </v>
      </c>
      <c r="E524" s="54" t="s">
        <v>1067</v>
      </c>
      <c r="F524" s="1684" t="s">
        <v>1092</v>
      </c>
      <c r="G524" s="123" t="s">
        <v>16</v>
      </c>
      <c r="H524" s="119"/>
      <c r="I524" s="146">
        <v>1428.3</v>
      </c>
      <c r="J524" s="158">
        <f t="shared" si="48"/>
        <v>1428.3</v>
      </c>
      <c r="K524" s="159">
        <f>ПЗІП!J40</f>
        <v>0</v>
      </c>
      <c r="L524" s="159">
        <f t="shared" si="44"/>
        <v>0</v>
      </c>
    </row>
    <row r="525" spans="1:33" ht="12.75" customHeight="1" x14ac:dyDescent="0.2">
      <c r="A525" s="119" t="s">
        <v>1083</v>
      </c>
      <c r="B525" s="119" t="s">
        <v>1083</v>
      </c>
      <c r="C525" s="119"/>
      <c r="D525" s="119" t="str">
        <f t="shared" ref="D525:D530" si="50">B525&amp;" "&amp;C525</f>
        <v xml:space="preserve">A01948 </v>
      </c>
      <c r="E525" s="54" t="s">
        <v>1068</v>
      </c>
      <c r="F525" s="1685"/>
      <c r="G525" s="123" t="s">
        <v>16</v>
      </c>
      <c r="H525" s="119"/>
      <c r="I525" s="146">
        <v>3140.55</v>
      </c>
      <c r="J525" s="158">
        <f t="shared" si="48"/>
        <v>3140.55</v>
      </c>
      <c r="K525" s="159">
        <f>ПЗІП!J41</f>
        <v>0</v>
      </c>
      <c r="L525" s="159">
        <f t="shared" si="44"/>
        <v>0</v>
      </c>
    </row>
    <row r="526" spans="1:33" ht="12.75" customHeight="1" x14ac:dyDescent="0.2">
      <c r="A526" s="119" t="s">
        <v>1084</v>
      </c>
      <c r="B526" s="119" t="s">
        <v>1084</v>
      </c>
      <c r="C526" s="119"/>
      <c r="D526" s="119" t="str">
        <f t="shared" si="50"/>
        <v xml:space="preserve">A01760 </v>
      </c>
      <c r="E526" s="119" t="s">
        <v>1069</v>
      </c>
      <c r="F526" s="1685"/>
      <c r="G526" s="123" t="s">
        <v>16</v>
      </c>
      <c r="H526" s="119"/>
      <c r="I526" s="146">
        <v>3584.7</v>
      </c>
      <c r="J526" s="158">
        <f t="shared" si="48"/>
        <v>3584.7</v>
      </c>
      <c r="K526" s="159">
        <f>ПЗІП!J42</f>
        <v>0</v>
      </c>
      <c r="L526" s="159">
        <f t="shared" si="44"/>
        <v>0</v>
      </c>
    </row>
    <row r="527" spans="1:33" ht="12.75" customHeight="1" x14ac:dyDescent="0.2">
      <c r="A527" s="119" t="s">
        <v>1085</v>
      </c>
      <c r="B527" s="119" t="s">
        <v>1085</v>
      </c>
      <c r="C527" s="119"/>
      <c r="D527" s="119" t="str">
        <f t="shared" si="50"/>
        <v xml:space="preserve">A01946 </v>
      </c>
      <c r="E527" s="119" t="s">
        <v>1070</v>
      </c>
      <c r="F527" s="1685"/>
      <c r="G527" s="123" t="s">
        <v>16</v>
      </c>
      <c r="H527" s="119"/>
      <c r="I527" s="146">
        <v>5641.2</v>
      </c>
      <c r="J527" s="158">
        <f t="shared" si="48"/>
        <v>5641.2</v>
      </c>
      <c r="K527" s="159">
        <f>ПЗІП!J43</f>
        <v>0</v>
      </c>
      <c r="L527" s="159">
        <f t="shared" si="44"/>
        <v>0</v>
      </c>
    </row>
    <row r="528" spans="1:33" ht="12.75" customHeight="1" x14ac:dyDescent="0.2">
      <c r="A528" s="119" t="s">
        <v>1086</v>
      </c>
      <c r="B528" s="119" t="s">
        <v>1086</v>
      </c>
      <c r="C528" s="119"/>
      <c r="D528" s="119" t="str">
        <f t="shared" si="50"/>
        <v xml:space="preserve">A01872 </v>
      </c>
      <c r="E528" s="119" t="s">
        <v>1071</v>
      </c>
      <c r="F528" s="1685"/>
      <c r="G528" s="123" t="s">
        <v>16</v>
      </c>
      <c r="H528" s="119"/>
      <c r="I528" s="146">
        <v>3119.85</v>
      </c>
      <c r="J528" s="158">
        <f t="shared" si="48"/>
        <v>3119.85</v>
      </c>
      <c r="K528" s="159">
        <f>ПЗІП!J44</f>
        <v>0</v>
      </c>
      <c r="L528" s="159">
        <f t="shared" si="44"/>
        <v>0</v>
      </c>
    </row>
    <row r="529" spans="1:12" ht="12.75" customHeight="1" x14ac:dyDescent="0.2">
      <c r="A529" s="119" t="s">
        <v>1087</v>
      </c>
      <c r="B529" s="119" t="s">
        <v>1087</v>
      </c>
      <c r="C529" s="119"/>
      <c r="D529" s="119" t="str">
        <f t="shared" si="50"/>
        <v xml:space="preserve">A01848 </v>
      </c>
      <c r="E529" s="119" t="s">
        <v>1072</v>
      </c>
      <c r="F529" s="1685"/>
      <c r="G529" s="123" t="s">
        <v>16</v>
      </c>
      <c r="H529" s="119"/>
      <c r="I529" s="146">
        <v>5302.35</v>
      </c>
      <c r="J529" s="158">
        <f t="shared" si="48"/>
        <v>5302.35</v>
      </c>
      <c r="K529" s="159">
        <f>ПЗІП!J45</f>
        <v>0</v>
      </c>
      <c r="L529" s="159">
        <f t="shared" si="44"/>
        <v>0</v>
      </c>
    </row>
    <row r="530" spans="1:12" ht="12.75" customHeight="1" x14ac:dyDescent="0.2">
      <c r="A530" s="119" t="s">
        <v>1088</v>
      </c>
      <c r="B530" s="119" t="s">
        <v>1088</v>
      </c>
      <c r="C530" s="119"/>
      <c r="D530" s="119" t="str">
        <f t="shared" si="50"/>
        <v xml:space="preserve">DA275A </v>
      </c>
      <c r="E530" s="119" t="s">
        <v>1073</v>
      </c>
      <c r="F530" s="276" t="s">
        <v>1089</v>
      </c>
      <c r="G530" s="123" t="s">
        <v>16</v>
      </c>
      <c r="H530" s="119"/>
      <c r="I530" s="146">
        <v>2006.55</v>
      </c>
      <c r="J530" s="158">
        <f t="shared" si="48"/>
        <v>2006.55</v>
      </c>
      <c r="K530" s="159">
        <f>ПЗІП!J46</f>
        <v>0</v>
      </c>
      <c r="L530" s="159">
        <f t="shared" si="44"/>
        <v>0</v>
      </c>
    </row>
    <row r="531" spans="1:12" ht="12.75" customHeight="1" x14ac:dyDescent="0.2">
      <c r="E531" s="52"/>
      <c r="F531" s="52"/>
      <c r="I531" s="52"/>
    </row>
    <row r="532" spans="1:12" ht="12.75" customHeight="1" x14ac:dyDescent="0.2">
      <c r="E532" s="52"/>
      <c r="F532" s="52"/>
      <c r="I532" s="52"/>
    </row>
    <row r="533" spans="1:12" ht="12.75" customHeight="1" x14ac:dyDescent="0.2">
      <c r="E533" s="52"/>
      <c r="F533" s="52"/>
      <c r="I533" s="52"/>
    </row>
    <row r="534" spans="1:12" ht="12.75" customHeight="1" x14ac:dyDescent="0.2">
      <c r="E534" s="52"/>
      <c r="F534" s="52"/>
      <c r="I534" s="52"/>
    </row>
    <row r="535" spans="1:12" ht="12.75" customHeight="1" x14ac:dyDescent="0.2">
      <c r="E535" s="52"/>
      <c r="F535" s="52"/>
      <c r="I535" s="52"/>
    </row>
    <row r="536" spans="1:12" ht="12.75" customHeight="1" x14ac:dyDescent="0.2">
      <c r="E536" s="52"/>
      <c r="F536" s="52"/>
      <c r="I536" s="52"/>
    </row>
    <row r="537" spans="1:12" ht="12.75" customHeight="1" x14ac:dyDescent="0.2">
      <c r="E537" s="52"/>
      <c r="F537" s="52"/>
      <c r="I537" s="52"/>
    </row>
    <row r="538" spans="1:12" ht="15" customHeight="1" x14ac:dyDescent="0.2">
      <c r="E538" s="52"/>
      <c r="F538" s="52"/>
      <c r="I538" s="52"/>
    </row>
  </sheetData>
  <sheetProtection algorithmName="SHA-512" hashValue="ZH+gDMNQR4GKeFfcslmUmQlb+zsf/Qi0vW4jF/ll8QB4qhuaLmMg9LfsPkVIkBc+zFHy666GgNnruR/RXDlJNw==" saltValue="sooNusEz9pqepWxCO4vovQ==" spinCount="100000" sheet="1" selectLockedCells="1" selectUnlockedCells="1"/>
  <autoFilter ref="A4:L4" xr:uid="{00000000-0009-0000-0000-000004000000}"/>
  <mergeCells count="18">
    <mergeCell ref="M387:M426"/>
    <mergeCell ref="M379:M385"/>
    <mergeCell ref="M6:M116"/>
    <mergeCell ref="G412:H412"/>
    <mergeCell ref="F524:F529"/>
    <mergeCell ref="M282:M377"/>
    <mergeCell ref="M118:M162"/>
    <mergeCell ref="M164:M261"/>
    <mergeCell ref="M263:M280"/>
    <mergeCell ref="F1:F3"/>
    <mergeCell ref="I1:J1"/>
    <mergeCell ref="A232:L232"/>
    <mergeCell ref="G515:H515"/>
    <mergeCell ref="F520:F523"/>
    <mergeCell ref="F516:F519"/>
    <mergeCell ref="A427:L427"/>
    <mergeCell ref="J386:L386"/>
    <mergeCell ref="J412:L412"/>
  </mergeCells>
  <phoneticPr fontId="36" type="noConversion"/>
  <conditionalFormatting sqref="K118:L150 K152:L162 K233:L280 K282:L317 K319:L339 K341:L356 K358:L377 K379:L385 K387:L411 K413:L426 K428:L530 K164:L231 K6:L116">
    <cfRule type="cellIs" dxfId="0" priority="9" operator="greaterThan">
      <formula>0</formula>
    </cfRule>
  </conditionalFormatting>
  <pageMargins left="0.70866141732283472" right="0.70866141732283472" top="0.51181102362204722" bottom="0.5118110236220472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5399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Заземлення</vt:lpstr>
      <vt:lpstr>Тримачі для Блискавкозахисту</vt:lpstr>
      <vt:lpstr>Затискачі для Блискавкозахисту</vt:lpstr>
      <vt:lpstr>Блискавкоприймачі</vt:lpstr>
      <vt:lpstr>Активний Блискавкозахист</vt:lpstr>
      <vt:lpstr>ПЗІП</vt:lpstr>
      <vt:lpstr>Супутні товари</vt:lpstr>
      <vt:lpstr>Прайс</vt:lpstr>
      <vt:lpstr>Елементи Кріплення СІП</vt:lpstr>
      <vt:lpstr>Замовлення</vt:lpstr>
      <vt:lpstr>Прайс повний</vt:lpstr>
    </vt:vector>
  </TitlesOfParts>
  <Manager>Баран Т.М.</Manager>
  <Company>RAM-T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Прайс-Лист РАМ-Т</dc:title>
  <dc:subject>Ціни</dc:subject>
  <dc:creator>Ira Melnychenko</dc:creator>
  <cp:keywords>Прайс, роздріб,опт, продаж; , мнтаж</cp:keywords>
  <dc:description>Створено з любов`ю</dc:description>
  <cp:lastModifiedBy>Ірина Мельниченко</cp:lastModifiedBy>
  <cp:revision>9</cp:revision>
  <cp:lastPrinted>2025-12-18T12:45:15Z</cp:lastPrinted>
  <dcterms:created xsi:type="dcterms:W3CDTF">2015-06-15T06:24:20Z</dcterms:created>
  <dcterms:modified xsi:type="dcterms:W3CDTF">2026-05-19T11:17:50Z</dcterms:modified>
  <cp:category>Блискавкозахист ЗАЗЕМЛЕННЯ</cp:category>
  <dc:language>uk-UA</dc:language>
  <cp:version>6520</cp:version>
</cp:coreProperties>
</file>